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03 Team RE\03-2250 KEFF+\KEFF+ Berichterstattung\Zwischenberichte der KEFF+Regionen\Vorlage KEFF+ Jahresbericht_Zwischenbericht und Weiterentwicklung\"/>
    </mc:Choice>
  </mc:AlternateContent>
  <xr:revisionPtr revIDLastSave="0" documentId="13_ncr:1_{29B5E062-47D6-4B81-857C-56D5BDA59A21}" xr6:coauthVersionLast="36" xr6:coauthVersionMax="36" xr10:uidLastSave="{00000000-0000-0000-0000-000000000000}"/>
  <bookViews>
    <workbookView xWindow="0" yWindow="0" windowWidth="28116" windowHeight="11700" xr2:uid="{00000000-000D-0000-FFFF-FFFF00000000}"/>
  </bookViews>
  <sheets>
    <sheet name="Anleitung" sheetId="6" r:id="rId1"/>
    <sheet name="Deckblatt" sheetId="7" r:id="rId2"/>
    <sheet name="KEFF+Check" sheetId="1" r:id="rId3"/>
    <sheet name="Follow-up" sheetId="2" r:id="rId4"/>
    <sheet name="Öffentlichkeitsarbeit" sheetId="3" r:id="rId5"/>
    <sheet name="Zwischenbericht" sheetId="4" r:id="rId6"/>
    <sheet name="Monitoringbericht" sheetId="8" r:id="rId7"/>
    <sheet name="Wirtschaftszweige" sheetId="5" r:id="rId8"/>
  </sheets>
  <definedNames>
    <definedName name="Antwort">#REF!</definedName>
    <definedName name="_xlnm.Print_Area" localSheetId="1">Deckblatt!$A$1:$I$32</definedName>
    <definedName name="_xlnm.Print_Area" localSheetId="6">Monitoringbericht!$A$1:$A$16</definedName>
    <definedName name="_xlnm.Print_Titles" localSheetId="6">Monitoringbericht!$1:$1</definedName>
    <definedName name="Gesamtergebnis">#REF!</definedName>
    <definedName name="Infoquelle">#REF!</definedName>
    <definedName name="KMU">#REF!</definedName>
    <definedName name="Maßnahmen">#REF!</definedName>
    <definedName name="Netzwerk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4" l="1"/>
  <c r="B49" i="4"/>
  <c r="B44" i="4" l="1"/>
  <c r="B36" i="4" l="1"/>
  <c r="B68" i="4" l="1"/>
  <c r="B76" i="4"/>
  <c r="B23" i="4" l="1"/>
  <c r="B19" i="4"/>
  <c r="CX9" i="1"/>
  <c r="CY9" i="1"/>
  <c r="CZ9" i="1"/>
  <c r="DA9" i="1"/>
  <c r="DB9" i="1"/>
  <c r="DC9" i="1"/>
  <c r="DD9" i="1"/>
  <c r="DE9" i="1"/>
  <c r="DF9" i="1"/>
  <c r="DG9" i="1"/>
  <c r="DH9" i="1"/>
  <c r="DI9" i="1"/>
  <c r="DJ9" i="1"/>
  <c r="DK9" i="1"/>
  <c r="DL9" i="1"/>
  <c r="DM9" i="1"/>
  <c r="DN9" i="1"/>
  <c r="DO9" i="1"/>
  <c r="DP9" i="1"/>
  <c r="DQ9" i="1"/>
  <c r="DR9" i="1"/>
  <c r="DS9" i="1"/>
  <c r="DT9" i="1"/>
  <c r="DU9" i="1"/>
  <c r="DV9" i="1"/>
  <c r="DW9" i="1"/>
  <c r="DX9" i="1"/>
  <c r="DY9" i="1"/>
  <c r="DZ9" i="1"/>
  <c r="EA9" i="1"/>
  <c r="EB9" i="1"/>
  <c r="EC9" i="1"/>
  <c r="ED9" i="1"/>
  <c r="EE9" i="1"/>
  <c r="EF9" i="1"/>
  <c r="EG9" i="1"/>
  <c r="EH9" i="1"/>
  <c r="EI9" i="1"/>
  <c r="EJ9" i="1"/>
  <c r="EK9" i="1"/>
  <c r="EL9" i="1"/>
  <c r="EM9" i="1"/>
  <c r="EN9" i="1"/>
  <c r="EO9" i="1"/>
  <c r="EP9" i="1"/>
  <c r="EQ9" i="1"/>
  <c r="ER9" i="1"/>
  <c r="ES9" i="1"/>
  <c r="ET9" i="1"/>
  <c r="EU9" i="1"/>
  <c r="B22" i="4" l="1"/>
  <c r="B21" i="4"/>
  <c r="B20" i="4"/>
  <c r="B18" i="4"/>
  <c r="B17" i="4"/>
  <c r="B16" i="4"/>
  <c r="B69" i="4" l="1"/>
  <c r="B39" i="4"/>
  <c r="B40" i="4" l="1"/>
  <c r="B15" i="4"/>
  <c r="B14" i="4"/>
  <c r="E9" i="1" l="1"/>
  <c r="F9" i="1"/>
  <c r="G9" i="1"/>
  <c r="H9"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9" i="1"/>
  <c r="D9" i="1"/>
  <c r="B9" i="1"/>
  <c r="B62" i="4" l="1"/>
  <c r="B63" i="4"/>
  <c r="B6" i="3" l="1"/>
  <c r="B13" i="4" l="1"/>
  <c r="B6" i="4" l="1"/>
  <c r="B6" i="2"/>
  <c r="B33" i="4" l="1"/>
  <c r="B53" i="4" l="1"/>
  <c r="B54" i="4"/>
  <c r="B52" i="4"/>
  <c r="B70" i="4"/>
  <c r="B75" i="4"/>
  <c r="B74" i="4"/>
  <c r="B73" i="4"/>
  <c r="B72" i="4"/>
  <c r="B71" i="4"/>
  <c r="B67" i="4"/>
  <c r="B77" i="4" l="1"/>
  <c r="B55" i="4"/>
  <c r="B3" i="4" l="1"/>
  <c r="B3" i="3"/>
  <c r="B3" i="2"/>
  <c r="B30" i="4"/>
  <c r="B45" i="4" l="1"/>
  <c r="B43" i="4"/>
  <c r="B58" i="4"/>
  <c r="B5" i="4" l="1"/>
  <c r="B4" i="4"/>
  <c r="B5" i="3"/>
  <c r="B4" i="3"/>
  <c r="B5" i="2"/>
  <c r="B4" i="2"/>
  <c r="B64" i="4" l="1"/>
  <c r="B61" i="4"/>
  <c r="B27" i="4"/>
  <c r="B26" i="4"/>
</calcChain>
</file>

<file path=xl/sharedStrings.xml><?xml version="1.0" encoding="utf-8"?>
<sst xmlns="http://schemas.openxmlformats.org/spreadsheetml/2006/main" count="344" uniqueCount="260">
  <si>
    <t>Regionale Kompetenzstelle</t>
  </si>
  <si>
    <t>Betrachtete Prozesse/Technologien</t>
  </si>
  <si>
    <t>Empfohlene Optimierungsmaßnahmen</t>
  </si>
  <si>
    <t>Umgesetzte Maßnahmen</t>
  </si>
  <si>
    <t>Träger</t>
  </si>
  <si>
    <t>Mengen (kWh/Jahr)</t>
  </si>
  <si>
    <t>Fallbeispiel</t>
  </si>
  <si>
    <t>Jahresergebnisse</t>
  </si>
  <si>
    <t>Energieeinsparungen (kWh/Jahr)</t>
  </si>
  <si>
    <t>Unternehmen (Name)</t>
  </si>
  <si>
    <t>1. Prozess/Technologie (Bezeichnung)</t>
  </si>
  <si>
    <t>2. Prozess/Technologie (Bezeichnung)</t>
  </si>
  <si>
    <t>3. Prozess/Technologie (Bezeichnung)</t>
  </si>
  <si>
    <t>4. Prozess/Technologie (Bezeichnung)</t>
  </si>
  <si>
    <t>5. Prozess/Technologie (Bezeichnung)</t>
  </si>
  <si>
    <t>6. Prozess/Technologie (Bezeichnung)</t>
  </si>
  <si>
    <t>7. Prozess/Technologie (Bezeichnung)</t>
  </si>
  <si>
    <t>8. Prozess/Technologie (Bezeichnung)</t>
  </si>
  <si>
    <t>9. Prozess/Technologie (Bezeichnung)</t>
  </si>
  <si>
    <t>10. Prozess/Technologie (Bezeichnung)</t>
  </si>
  <si>
    <t>1. Maßnahme (kurze Beschreibung)</t>
  </si>
  <si>
    <t>2. Maßnahme (kurze Beschreibung)</t>
  </si>
  <si>
    <t>3. Maßnahme (kurze Beschreibung)</t>
  </si>
  <si>
    <t>4. Maßnahme (kurze Beschreibung)</t>
  </si>
  <si>
    <t>5. Maßnahme (kurze Beschreibung)</t>
  </si>
  <si>
    <t>6. Maßnahme (kurze Beschreibung)</t>
  </si>
  <si>
    <t>7. Maßnahme (kurze Beschreibung)</t>
  </si>
  <si>
    <t>8. Maßnahme (kurze Beschreibung)</t>
  </si>
  <si>
    <t>9. Maßnahme (kurze Beschreibung)</t>
  </si>
  <si>
    <t>10. Maßnahme (kurze Beschreibung)</t>
  </si>
  <si>
    <t>Veranstaltung (Titel)</t>
  </si>
  <si>
    <t>Datum</t>
  </si>
  <si>
    <t>Art der Beteiligung</t>
  </si>
  <si>
    <t>Veranstaltungen</t>
  </si>
  <si>
    <t>Durchgeführte Veranstaltungen (Anzahl)</t>
  </si>
  <si>
    <t>A Land- und Forstwirtschaft, Fischerei </t>
  </si>
  <si>
    <t>B Bergbau und Gewinnung von Steinen und Erden </t>
  </si>
  <si>
    <t>C Verarbeitendes Gewerbe </t>
  </si>
  <si>
    <t>D Energieversorgung </t>
  </si>
  <si>
    <t>E Wasserversorgung; Abwasser- und Abfallentsorgung und Beseitigung von Umweltverschmutzungen </t>
  </si>
  <si>
    <t>F Baugewerbe </t>
  </si>
  <si>
    <t>G Handel; Instandhaltung und Reparatur von Kraftfahrzeugen </t>
  </si>
  <si>
    <t>H Verkehr und Lagerei </t>
  </si>
  <si>
    <t>I Gastgewerbe </t>
  </si>
  <si>
    <t>J Information und Kommunikation </t>
  </si>
  <si>
    <t>K Erbringung von Finanz- und Versicherungsdienstleistungen </t>
  </si>
  <si>
    <t>L Grundstücks- und Wohnungswesen </t>
  </si>
  <si>
    <t>M Erbringung von freiberuflichen, wissenschaftlichen und technischen Dienstleistungen </t>
  </si>
  <si>
    <t>N Erbringung von sonstigen wirtschaftlichen Dienstleistungen </t>
  </si>
  <si>
    <t>O Öffentliche Verwaltung, Verteidigung; Sozialversicherung </t>
  </si>
  <si>
    <t>P Erziehung und Unterricht </t>
  </si>
  <si>
    <t>Q Gesundheits- und Sozialwesen </t>
  </si>
  <si>
    <t>R Kunst, Unterhaltung und Erholung </t>
  </si>
  <si>
    <t>S Erbringung von sonstigen Dienstleistungen </t>
  </si>
  <si>
    <t>T Private Haushalte mit Hauspersonal; Herstellung von Waren und Erbringung von Dienstleistungen durch private Haushalte für den Eigenbedarf ohne ausgeprägten Schwerpunkt </t>
  </si>
  <si>
    <t>U Exterritoriale Organisationen und Körperschaften </t>
  </si>
  <si>
    <t>10 Herstellung von Nahrungs- und Futtermitteln </t>
  </si>
  <si>
    <t>11 Getränkeherstellung </t>
  </si>
  <si>
    <t>12 Tabakverarbeitung </t>
  </si>
  <si>
    <t>13 Herstellung von Textilien </t>
  </si>
  <si>
    <t>14 Herstellung von Bekleidung </t>
  </si>
  <si>
    <t>15 Herstellung von Leder, Lederwaren und Schuhen </t>
  </si>
  <si>
    <t>16 Herstellung von Holz-, Flecht-, Korb- und Korkwaren (ohne Möbel) </t>
  </si>
  <si>
    <t>17 Herstellung von Papier, Pappe und Waren daraus </t>
  </si>
  <si>
    <t>18 Herstellung von Druckerzeugnissen; Vervielfältigung von bespielten Ton-, Bild- und Datenträgern </t>
  </si>
  <si>
    <t>19 Kokerei und Mineralölverarbeitung </t>
  </si>
  <si>
    <t>20 Herstellung von chemischen Erzeugnissen </t>
  </si>
  <si>
    <t>21 Herstellung von pharmazeutischen Erzeugnissen </t>
  </si>
  <si>
    <t>22 Herstellung von Gummi- und Kunststoffwaren </t>
  </si>
  <si>
    <t>23 Herstellung von Glas und Glaswaren, Keramik, Verarbeitung von Steinen und Erden </t>
  </si>
  <si>
    <t>24 Metallerzeugung und -bearbeitung </t>
  </si>
  <si>
    <t>25 Herstellung von Metallerzeugnissen </t>
  </si>
  <si>
    <t>26 Herstellung von Datenverarbeitungsgeräten, elektronischen und optischen Erzeugnissen </t>
  </si>
  <si>
    <t>27 Herstellung von elektrischen Ausrüstungen </t>
  </si>
  <si>
    <t>28 Maschinenbau </t>
  </si>
  <si>
    <t>29 Herstellung von Kraftwagen und Kraftwagenteilen </t>
  </si>
  <si>
    <t>30 Sonstiger Fahrzeugbau </t>
  </si>
  <si>
    <t>31 Herstellung von Möbeln </t>
  </si>
  <si>
    <t>32 Herstellung von sonstigen Waren </t>
  </si>
  <si>
    <t>33 Reparatur und Installation von Maschinen und Ausrüstungen </t>
  </si>
  <si>
    <t>Klassifizierung Wirtschaftszweige</t>
  </si>
  <si>
    <t>Klassifizierung verarbeitendes Gewerbe</t>
  </si>
  <si>
    <t>Wirtschaftszweig (Abschnitt)</t>
  </si>
  <si>
    <t xml:space="preserve">Veranstaltungen </t>
  </si>
  <si>
    <t>Unternehmen</t>
  </si>
  <si>
    <t>Standort des Unternehmens (Ort)</t>
  </si>
  <si>
    <t>Material</t>
  </si>
  <si>
    <t>Menge (Tonnen pro Jahr)</t>
  </si>
  <si>
    <t>Energieträger</t>
  </si>
  <si>
    <t>Follow-up</t>
  </si>
  <si>
    <t>Eingereichte Fallbeispiele (Anzahl)</t>
  </si>
  <si>
    <t>Titel oder Thema</t>
  </si>
  <si>
    <t>Musterstelle</t>
  </si>
  <si>
    <t>Jan Mustermann, Birgit Musterfrau</t>
  </si>
  <si>
    <t>Empfohlene Beratungen</t>
  </si>
  <si>
    <t>Kommunikationsmaßnahmen</t>
  </si>
  <si>
    <t>Moderator:innen</t>
  </si>
  <si>
    <t>Veröffentlichungen</t>
  </si>
  <si>
    <t>Anzahl</t>
  </si>
  <si>
    <t>Anzahl Einzelmaßnahmen</t>
  </si>
  <si>
    <t>Kurzbeschreibung/Zusammenfassung</t>
  </si>
  <si>
    <t>Kommunikationskampagne</t>
  </si>
  <si>
    <t>Flyer</t>
  </si>
  <si>
    <t>Newsletter</t>
  </si>
  <si>
    <t>Firmenführung</t>
  </si>
  <si>
    <t>Öffentlichkeitsarbeit</t>
  </si>
  <si>
    <t>Kommunikationsmaßnahme</t>
  </si>
  <si>
    <t>Ohne Förderung</t>
  </si>
  <si>
    <t>Weiterführende Beratungen empfohlen (Ja/Nein)</t>
  </si>
  <si>
    <t>KEFF+Check</t>
  </si>
  <si>
    <t>KEFF+Checks</t>
  </si>
  <si>
    <t>Durch andere Förderprogramme gefördert</t>
  </si>
  <si>
    <t>Film/Video</t>
  </si>
  <si>
    <t xml:space="preserve">TV/Radio </t>
  </si>
  <si>
    <t>Kennzahlen</t>
  </si>
  <si>
    <t>Zwischenbericht/Jährliches Monitoring</t>
  </si>
  <si>
    <t>Projektdaten</t>
  </si>
  <si>
    <t>1.</t>
  </si>
  <si>
    <t xml:space="preserve">Maßnahmenbeschreibung: </t>
  </si>
  <si>
    <t>2.</t>
  </si>
  <si>
    <t>Prioritätsachse:</t>
  </si>
  <si>
    <t>3.</t>
  </si>
  <si>
    <t xml:space="preserve">Spezifisches Ziel: </t>
  </si>
  <si>
    <t>4.</t>
  </si>
  <si>
    <t xml:space="preserve">Maßnahmenbereich: </t>
  </si>
  <si>
    <t>5.</t>
  </si>
  <si>
    <t>L-Bank ID:</t>
  </si>
  <si>
    <t>6.</t>
  </si>
  <si>
    <t>Name des Zuwendungsempfängers:</t>
  </si>
  <si>
    <t>7.</t>
  </si>
  <si>
    <t>8.</t>
  </si>
  <si>
    <t>Telefon/E-Mail:</t>
  </si>
  <si>
    <t>9.</t>
  </si>
  <si>
    <t>Region:</t>
  </si>
  <si>
    <t>10.</t>
  </si>
  <si>
    <t>Berichtszeitraum:</t>
  </si>
  <si>
    <t>von</t>
  </si>
  <si>
    <t>bis</t>
  </si>
  <si>
    <t>Hiermit versichere ich die Vollständigkeit und Richtigkeit meiner Angaben.</t>
  </si>
  <si>
    <t>Ort, Datum</t>
  </si>
  <si>
    <t>Regionale Kompetenzstellen für Ressourceneffizienz (KEFF+)</t>
  </si>
  <si>
    <t>B  Ressourcen</t>
  </si>
  <si>
    <t>B.VI Förderung des Übergangs zu einer Kreislauf- und ressourceneffizienten Wirtschaft</t>
  </si>
  <si>
    <t>B.VI2 Prototyping und Technologietransfer</t>
  </si>
  <si>
    <t>Monitoringbericht</t>
  </si>
  <si>
    <t>1. Wie ist der aktuelle Umsetzungs- bzw. Sachstand im Projekt? Bitte erläutern Sie die erzielten Ergebnisse.</t>
  </si>
  <si>
    <t>2. Gab es nennenswerte Erfolge? Wenn ja: welche?</t>
  </si>
  <si>
    <t>4. Haben diese Probleme bzw. Abweichungen Auswirkungen auf die Erfüllung der Outputindikatoren (O07 / O12)?</t>
  </si>
  <si>
    <t>5. Haben diese Probleme bzw. Abweichungen Auswirkungen auf Ihren Zeitplan oder Ihre Arbeitspakete? Bitte begründen Sie Verzögerungen und legen Sie ggf. Lösungsansätze vor.</t>
  </si>
  <si>
    <t>Zahl der Beratungen im Bereich der Ressourceneffizienz in Folge der Aktivitäten von KEFF+</t>
  </si>
  <si>
    <t>Summe Beratungen (O12)</t>
  </si>
  <si>
    <t>1.3.1. Durch Baustein 2 des EFRE-Förderprogramms geförderte Beratungen</t>
  </si>
  <si>
    <t>1.3.3. Beratungen ohne Förderungen</t>
  </si>
  <si>
    <t>2.1.1. Durchgeführte eigene Veranstaltungen</t>
  </si>
  <si>
    <t>Verweis Anlage 3 zum Förderaufruf</t>
  </si>
  <si>
    <t>Zielwert</t>
  </si>
  <si>
    <t>Istwert</t>
  </si>
  <si>
    <t>6. Wie viele Zwischennachweise (Mittelabrufe) haben Sie bereits eingereicht? Bzw.: Wann und in welcher Höhe planen Sie den nächsten Zwischennachweis einzureichen?</t>
  </si>
  <si>
    <t>Name des/der Ansprechpartner(s):in:</t>
  </si>
  <si>
    <t>Schritt</t>
  </si>
  <si>
    <t>Aufgabe</t>
  </si>
  <si>
    <t>Durchgeführte Follow-ups</t>
  </si>
  <si>
    <t>Anzahl durchgeführte Follow-ups</t>
  </si>
  <si>
    <t>Empfohlene Förderprogramme</t>
  </si>
  <si>
    <t>Förderprogramme empfohlen (Ja/Nein)</t>
  </si>
  <si>
    <t>Rückmeldung des Unternehmens</t>
  </si>
  <si>
    <t>Durch BERE gefördert</t>
  </si>
  <si>
    <t>EFRE-Programm in Baden-Württemberg (Förderperiode 2021 bis 2027)</t>
  </si>
  <si>
    <t>Berichtszeitraum</t>
  </si>
  <si>
    <t>Durch anderes Förderprogramm gefördert</t>
  </si>
  <si>
    <t>Musterträger</t>
  </si>
  <si>
    <t>Unternehmen, die eine Maßnahme umgesetzt haben</t>
  </si>
  <si>
    <t>1.3.2. Durch andere Förderprogramme geförderte Beratungen</t>
  </si>
  <si>
    <t>Die Formatierung der Zeilen und Spalten bitte nicht ändern.</t>
  </si>
  <si>
    <t xml:space="preserve">Wirtschaftszweig (Abteilung) falls Verarbeitendes Gewerbe </t>
  </si>
  <si>
    <t>Kalenderjahr</t>
  </si>
  <si>
    <t>Unternehmensgröße</t>
  </si>
  <si>
    <t xml:space="preserve">Datum des Follow-up </t>
  </si>
  <si>
    <t>-eigene Veranstaltungen</t>
  </si>
  <si>
    <t>Zeitpunkt bzw. Zeitraum</t>
  </si>
  <si>
    <t>Notizfeld (optional, z.B. Moderator:in-Name)</t>
  </si>
  <si>
    <t>1.1. KEFF+Checks</t>
  </si>
  <si>
    <t xml:space="preserve">2.2. Anzahl der Veröffentlichungen/Presseinformationen </t>
  </si>
  <si>
    <t>2.1. Durchgeführte Veranstaltungen</t>
  </si>
  <si>
    <t>1.3 Beratungen</t>
  </si>
  <si>
    <t>Kleinstunternehmen: bis 9 Beschäftigte</t>
  </si>
  <si>
    <t>kleines Unternehmen: bis 49 Beschäftigte</t>
  </si>
  <si>
    <t>mittleres Unternehmen: bis 249 Beschäftigte</t>
  </si>
  <si>
    <t>Großunternehmen: ab 250 Beschäftigte</t>
  </si>
  <si>
    <t>Betrachtete Prozesse/Technologien (max. 10) (optional)</t>
  </si>
  <si>
    <t>Förderprogramme (kurze Auflistung) (optional)</t>
  </si>
  <si>
    <t>Notizfeld (optional, z.B. Moderator:in-Name; Nummer des Follow-ups, Zwischenstand)</t>
  </si>
  <si>
    <t>Erzielte Energieeinsparungen (max. 3) (optional)</t>
  </si>
  <si>
    <t>Social Media Kanal</t>
  </si>
  <si>
    <t>Andere Maßnahme</t>
  </si>
  <si>
    <t>Empfohlene Optimierungsmaßnahmen (optional)</t>
  </si>
  <si>
    <t>Anzahl Teilnehmer:innen</t>
  </si>
  <si>
    <t>Erreichte Teilnehmer:innen (Anzahl)</t>
  </si>
  <si>
    <t>Anzahl sonstige Maßnahmen</t>
  </si>
  <si>
    <t>2.3. Anzahl sonstige Maßnahmen</t>
  </si>
  <si>
    <t>Presseinformationen</t>
  </si>
  <si>
    <t>Anleitung zum Ausfüllen des Zwischenberichts</t>
  </si>
  <si>
    <t>Summen der Istwerte im Register "Zwischenbericht" kontrollieren.</t>
  </si>
  <si>
    <t>Ausgefüllten Zwischenbericht spätestens zum 28.02. des Folgejahres mit unterschriebenem Deckblatt über das Kommunikationsportal "ZuMa" an die L-Bank senden.</t>
  </si>
  <si>
    <t>KEFF+Zwischenbericht</t>
  </si>
  <si>
    <t>1.2. Anzahl gelungener Beispiele aus der Praxis</t>
  </si>
  <si>
    <t>Hinweis: Für den künftigen KEFF+Abschlussbericht sollten ggf. die jeweiligen Einzelmaßnahmen über die Jahre in dem Umfang analog zu KEFF-Abschlussbericht erfasst/gesammelt werden.</t>
  </si>
  <si>
    <t xml:space="preserve">Unternehmensgröße 
(Hinweis: Beschäftige in Vollzeitäquivalenten (VZÄ/FTE)) </t>
  </si>
  <si>
    <t>Hinweise zu den Kennzahlen sind dem Förderaufruf "Regionale Kompetenzstellen für Ressourceneffizienz", insbesondere Anlage 3 "Indikatoren zur Leistungsmessung", und dem Projektantrag sowie dem EFRE-Formular zu entnehmen.</t>
  </si>
  <si>
    <t>Präsenz/Digital/Hybrid</t>
  </si>
  <si>
    <t>Bitte das Deckblatt ausfüllen.</t>
  </si>
  <si>
    <t>Unterschrift der Ansprechsperson</t>
  </si>
  <si>
    <t>vom 01.01 bis zum 31.12</t>
  </si>
  <si>
    <t>Geplante Maßnahmen</t>
  </si>
  <si>
    <t>Erzielte Einsparungen</t>
  </si>
  <si>
    <t>Unternehmen, die eine Maßnahme geplant haben</t>
  </si>
  <si>
    <t>Finanziert aus Landesmitteln, die der Landtag</t>
  </si>
  <si>
    <t>Baden-Württemberg beschlossen hat.</t>
  </si>
  <si>
    <t>Gefördert durch</t>
  </si>
  <si>
    <t>Finanziert aus Landesmitteln, die der Landtag Baden-Württemberg beschlossen hat.</t>
  </si>
  <si>
    <r>
      <t xml:space="preserve">Für jede </t>
    </r>
    <r>
      <rPr>
        <b/>
        <sz val="11"/>
        <color theme="1"/>
        <rFont val="Arial Narrow"/>
        <family val="2"/>
      </rPr>
      <t>KEFF+</t>
    </r>
    <r>
      <rPr>
        <sz val="11"/>
        <color theme="1"/>
        <rFont val="Arial Narrow"/>
        <family val="2"/>
      </rPr>
      <t>Maßnahme (</t>
    </r>
    <r>
      <rPr>
        <b/>
        <sz val="11"/>
        <color theme="1"/>
        <rFont val="Arial Narrow"/>
        <family val="2"/>
      </rPr>
      <t>KEFF+</t>
    </r>
    <r>
      <rPr>
        <sz val="11"/>
        <color theme="1"/>
        <rFont val="Arial Narrow"/>
        <family val="2"/>
      </rPr>
      <t>Check, Follow-up, Fallbeispiel, Veranstaltung) wird eine Spalte in den gleichnamigen Registern ausgefüllt.</t>
    </r>
  </si>
  <si>
    <r>
      <t xml:space="preserve">Eingaben bitte vornehmen. </t>
    </r>
    <r>
      <rPr>
        <sz val="11"/>
        <rFont val="Arial Narrow"/>
        <family val="2"/>
      </rPr>
      <t>Die Zeilen mit der blauen Füllfarbe sind optional zu befüllen.</t>
    </r>
  </si>
  <si>
    <r>
      <t>Aus dem Register "</t>
    </r>
    <r>
      <rPr>
        <b/>
        <sz val="11"/>
        <rFont val="Arial Narrow"/>
        <family val="2"/>
      </rPr>
      <t>KEFF+</t>
    </r>
    <r>
      <rPr>
        <sz val="11"/>
        <rFont val="Arial Narrow"/>
        <family val="2"/>
      </rPr>
      <t xml:space="preserve">Check" und "Follow-up" können die Angaben in den Tabellenfeldern Unternehmen und Standort in einer zur Einreichung bei der L-Bank bestimmten Kopie gelöscht werden. Eine Kopie des Zwischenberichts mit vollständigem Datensatz und den Bezügen zwischen </t>
    </r>
    <r>
      <rPr>
        <b/>
        <sz val="11"/>
        <rFont val="Arial Narrow"/>
        <family val="2"/>
      </rPr>
      <t>KEFF+</t>
    </r>
    <r>
      <rPr>
        <sz val="11"/>
        <rFont val="Arial Narrow"/>
        <family val="2"/>
      </rPr>
      <t>Checks bzw. Follow-up, Unternehmensnamen und Standorten muss durch die Regionale Kompetenzstelle lokal abgespeichert und aufbewahrt werden. Auf Anfrage des Fördergebers muss ein Bezug zwischen dem Unternehmensnamen und den Daten im "</t>
    </r>
    <r>
      <rPr>
        <b/>
        <sz val="11"/>
        <rFont val="Arial Narrow"/>
        <family val="2"/>
      </rPr>
      <t>KEFF+</t>
    </r>
    <r>
      <rPr>
        <sz val="11"/>
        <rFont val="Arial Narrow"/>
        <family val="2"/>
      </rPr>
      <t>Check" bzw. "Follow-up" durch die Regionale Kompetenzstelle wieder hergestellt werden können.</t>
    </r>
  </si>
  <si>
    <r>
      <t xml:space="preserve">Nummer des </t>
    </r>
    <r>
      <rPr>
        <b/>
        <sz val="11"/>
        <rFont val="Arial Narrow"/>
        <family val="2"/>
      </rPr>
      <t>KEFF+</t>
    </r>
    <r>
      <rPr>
        <sz val="11"/>
        <rFont val="Arial Narrow"/>
        <family val="2"/>
      </rPr>
      <t>Checks</t>
    </r>
  </si>
  <si>
    <r>
      <t xml:space="preserve">Datum des </t>
    </r>
    <r>
      <rPr>
        <b/>
        <sz val="11"/>
        <color theme="1"/>
        <rFont val="Arial Narrow"/>
        <family val="2"/>
      </rPr>
      <t>KEFF+</t>
    </r>
    <r>
      <rPr>
        <sz val="11"/>
        <color theme="1"/>
        <rFont val="Arial Narrow"/>
        <family val="2"/>
      </rPr>
      <t>Checks</t>
    </r>
  </si>
  <si>
    <r>
      <t xml:space="preserve">Art des </t>
    </r>
    <r>
      <rPr>
        <b/>
        <sz val="11"/>
        <color theme="1"/>
        <rFont val="Arial Narrow"/>
        <family val="2"/>
      </rPr>
      <t>KEFF+</t>
    </r>
    <r>
      <rPr>
        <sz val="11"/>
        <color theme="1"/>
        <rFont val="Arial Narrow"/>
        <family val="2"/>
      </rPr>
      <t>Checks (A/B)</t>
    </r>
  </si>
  <si>
    <r>
      <t xml:space="preserve">Empfohlene Optimierungsmaßnahmen (max. 10) </t>
    </r>
    <r>
      <rPr>
        <b/>
        <sz val="11"/>
        <rFont val="Arial Narrow"/>
        <family val="2"/>
      </rPr>
      <t>(optional</t>
    </r>
    <r>
      <rPr>
        <b/>
        <sz val="11"/>
        <color theme="1"/>
        <rFont val="Arial Narrow"/>
        <family val="2"/>
      </rPr>
      <t>)</t>
    </r>
  </si>
  <si>
    <r>
      <t>Beratungsbedarf (kurze Beschreibung) (</t>
    </r>
    <r>
      <rPr>
        <sz val="11"/>
        <rFont val="Arial Narrow"/>
        <family val="2"/>
      </rPr>
      <t>optional</t>
    </r>
    <r>
      <rPr>
        <sz val="11"/>
        <color theme="1"/>
        <rFont val="Arial Narrow"/>
        <family val="2"/>
      </rPr>
      <t>)</t>
    </r>
  </si>
  <si>
    <r>
      <t>Erzielte Materialeinsparungen (max. 3) (</t>
    </r>
    <r>
      <rPr>
        <b/>
        <sz val="11"/>
        <rFont val="Arial Narrow"/>
        <family val="2"/>
      </rPr>
      <t>optional</t>
    </r>
    <r>
      <rPr>
        <b/>
        <sz val="11"/>
        <color theme="1"/>
        <rFont val="Arial Narrow"/>
        <family val="2"/>
      </rPr>
      <t>)</t>
    </r>
  </si>
  <si>
    <r>
      <t>CO</t>
    </r>
    <r>
      <rPr>
        <vertAlign val="subscript"/>
        <sz val="11"/>
        <color theme="1"/>
        <rFont val="Arial Narrow"/>
        <family val="2"/>
      </rPr>
      <t>2</t>
    </r>
    <r>
      <rPr>
        <sz val="11"/>
        <color theme="1"/>
        <rFont val="Arial Narrow"/>
        <family val="2"/>
      </rPr>
      <t>-eq. (Tonnen pro Jahr)</t>
    </r>
  </si>
  <si>
    <r>
      <t>CO</t>
    </r>
    <r>
      <rPr>
        <vertAlign val="subscript"/>
        <sz val="11"/>
        <color theme="1"/>
        <rFont val="Arial Narrow"/>
        <family val="2"/>
      </rPr>
      <t>2</t>
    </r>
    <r>
      <rPr>
        <sz val="11"/>
        <color theme="1"/>
        <rFont val="Arial Narrow"/>
        <family val="2"/>
      </rPr>
      <t>-eq. (Tonnen/Jahr)</t>
    </r>
  </si>
  <si>
    <r>
      <t xml:space="preserve">Durchgeführte </t>
    </r>
    <r>
      <rPr>
        <b/>
        <sz val="11"/>
        <rFont val="Arial Narrow"/>
        <family val="2"/>
      </rPr>
      <t>KEFF+</t>
    </r>
    <r>
      <rPr>
        <sz val="11"/>
        <rFont val="Arial Narrow"/>
        <family val="2"/>
      </rPr>
      <t>Checks (O07)</t>
    </r>
  </si>
  <si>
    <r>
      <rPr>
        <b/>
        <sz val="11"/>
        <rFont val="Arial Narrow"/>
        <family val="2"/>
      </rPr>
      <t>KEFF+</t>
    </r>
    <r>
      <rPr>
        <sz val="11"/>
        <rFont val="Arial Narrow"/>
        <family val="2"/>
      </rPr>
      <t>Checks (Teil A) gesamt</t>
    </r>
  </si>
  <si>
    <r>
      <rPr>
        <b/>
        <sz val="11"/>
        <rFont val="Arial Narrow"/>
        <family val="2"/>
      </rPr>
      <t>KEFF+</t>
    </r>
    <r>
      <rPr>
        <sz val="11"/>
        <rFont val="Arial Narrow"/>
        <family val="2"/>
      </rPr>
      <t>Checks (Teil B) gesamt</t>
    </r>
  </si>
  <si>
    <r>
      <rPr>
        <b/>
        <sz val="11"/>
        <rFont val="Arial Narrow"/>
        <family val="2"/>
      </rPr>
      <t>KEFF+</t>
    </r>
    <r>
      <rPr>
        <sz val="11"/>
        <rFont val="Arial Narrow"/>
        <family val="2"/>
      </rPr>
      <t>Checks (Teil A) Kleinstunternehmen</t>
    </r>
  </si>
  <si>
    <r>
      <rPr>
        <b/>
        <sz val="11"/>
        <rFont val="Arial Narrow"/>
        <family val="2"/>
      </rPr>
      <t>KEFF+</t>
    </r>
    <r>
      <rPr>
        <sz val="11"/>
        <rFont val="Arial Narrow"/>
        <family val="2"/>
      </rPr>
      <t>Checks (Teil A) kleine Unternehmen</t>
    </r>
  </si>
  <si>
    <r>
      <rPr>
        <b/>
        <sz val="11"/>
        <rFont val="Arial Narrow"/>
        <family val="2"/>
      </rPr>
      <t>KEFF+</t>
    </r>
    <r>
      <rPr>
        <sz val="11"/>
        <rFont val="Arial Narrow"/>
        <family val="2"/>
      </rPr>
      <t>Checks (Teil A) mittlere Unternehmen</t>
    </r>
  </si>
  <si>
    <r>
      <rPr>
        <b/>
        <sz val="11"/>
        <rFont val="Arial Narrow"/>
        <family val="2"/>
      </rPr>
      <t>KEFF+</t>
    </r>
    <r>
      <rPr>
        <sz val="11"/>
        <rFont val="Arial Narrow"/>
        <family val="2"/>
      </rPr>
      <t>Checks (Teil A) Großunternehmen</t>
    </r>
  </si>
  <si>
    <r>
      <rPr>
        <b/>
        <sz val="11"/>
        <rFont val="Arial Narrow"/>
        <family val="2"/>
      </rPr>
      <t>KEFF+</t>
    </r>
    <r>
      <rPr>
        <sz val="11"/>
        <rFont val="Arial Narrow"/>
        <family val="2"/>
      </rPr>
      <t>Checks (Teil B) Kleinstunternehmen</t>
    </r>
  </si>
  <si>
    <r>
      <rPr>
        <b/>
        <sz val="11"/>
        <rFont val="Arial Narrow"/>
        <family val="2"/>
      </rPr>
      <t>KEFF+</t>
    </r>
    <r>
      <rPr>
        <sz val="11"/>
        <rFont val="Arial Narrow"/>
        <family val="2"/>
      </rPr>
      <t>Checks (Teil B) kleine Unternehmen</t>
    </r>
  </si>
  <si>
    <r>
      <rPr>
        <b/>
        <sz val="11"/>
        <rFont val="Arial Narrow"/>
        <family val="2"/>
      </rPr>
      <t>KEFF+</t>
    </r>
    <r>
      <rPr>
        <sz val="11"/>
        <rFont val="Arial Narrow"/>
        <family val="2"/>
      </rPr>
      <t>Checks (Teil B) mittlere Unternehmen</t>
    </r>
  </si>
  <si>
    <r>
      <rPr>
        <b/>
        <sz val="11"/>
        <rFont val="Arial Narrow"/>
        <family val="2"/>
      </rPr>
      <t>KEFF+</t>
    </r>
    <r>
      <rPr>
        <sz val="11"/>
        <rFont val="Arial Narrow"/>
        <family val="2"/>
      </rPr>
      <t>Checks (Teil B) Großunternehmen</t>
    </r>
  </si>
  <si>
    <r>
      <t xml:space="preserve">Anzahl </t>
    </r>
    <r>
      <rPr>
        <b/>
        <sz val="11"/>
        <rFont val="Arial Narrow"/>
        <family val="2"/>
      </rPr>
      <t>KEFF+</t>
    </r>
    <r>
      <rPr>
        <sz val="11"/>
        <rFont val="Arial Narrow"/>
        <family val="2"/>
      </rPr>
      <t>Checks mit Beratungsempfehlung</t>
    </r>
  </si>
  <si>
    <r>
      <t xml:space="preserve">Anzahl </t>
    </r>
    <r>
      <rPr>
        <b/>
        <sz val="11"/>
        <rFont val="Arial Narrow"/>
        <family val="2"/>
      </rPr>
      <t>KEFF+</t>
    </r>
    <r>
      <rPr>
        <sz val="11"/>
        <rFont val="Arial Narrow"/>
        <family val="2"/>
      </rPr>
      <t>Checks mit Förderprogrammempfehlung</t>
    </r>
  </si>
  <si>
    <r>
      <t xml:space="preserve">3. Gab es Probleme bei der Umsetzung des Förderprogramms? Wenn ja: wie wurden diese gelöst? </t>
    </r>
    <r>
      <rPr>
        <b/>
        <sz val="11"/>
        <rFont val="Arial Narrow"/>
        <family val="2"/>
      </rPr>
      <t>Wenn nein: warum nicht?</t>
    </r>
  </si>
  <si>
    <t>Bitte erläutern Sie den aktuellen Sachstand im Projekt KEFF+. Ergänzen Sie hierbei insbesondere die Veränderungen seit dem letzten Bericht. Zur Orientierung für Ihren Bericht können die nachstehenden Fragen dienen. 
Bitte nennen Sie bei der Beantwortung die jeweiligen Ziffern. Alternativ kann der Monitoringbericht auch in einem separaten Dokument erfasst und eingereicht werden.</t>
  </si>
  <si>
    <r>
      <t>Teilnahme von Pressevertreter:innen (</t>
    </r>
    <r>
      <rPr>
        <sz val="11"/>
        <rFont val="Arial Narrow"/>
        <family val="2"/>
      </rPr>
      <t>optional)</t>
    </r>
  </si>
  <si>
    <t>01.01.2025 - 31.12.2025</t>
  </si>
  <si>
    <r>
      <t xml:space="preserve">Die Zielwerte im Register „Zwischenbericht“ können entsprechend dem jeweiligen Förderaufruf </t>
    </r>
    <r>
      <rPr>
        <b/>
        <sz val="11"/>
        <rFont val="Arial Narrow"/>
        <family val="2"/>
      </rPr>
      <t>oder</t>
    </r>
    <r>
      <rPr>
        <sz val="11"/>
        <rFont val="Arial Narrow"/>
        <family val="2"/>
      </rPr>
      <t xml:space="preserve"> dem EFRE-Formular „Geplante Zielbeiträge“ eingetragen werden. Die Zellen mit grauer Füllfarbe müssen nicht ausgefüllt werden.</t>
    </r>
  </si>
  <si>
    <t>Bitte das Tabellenblatt "Monitoringbericht" ausfüllen. Alle Leitfragen sind mit Nennung der jeweiligen Ziffer zu beantworten. Alternativ kann der Monitoringbericht auch in einem separaten Dokument erfasst und eingereicht werden.</t>
  </si>
  <si>
    <r>
      <t xml:space="preserve">Der Berichtszeitraum des Zwischenberichts umfasst das betroffene Kalenderjahr. Entsprechend sind nur </t>
    </r>
    <r>
      <rPr>
        <b/>
        <sz val="11"/>
        <rFont val="Arial Narrow"/>
        <family val="2"/>
      </rPr>
      <t>KEFF+</t>
    </r>
    <r>
      <rPr>
        <sz val="11"/>
        <rFont val="Arial Narrow"/>
        <family val="2"/>
      </rPr>
      <t>Checks / Follow-ups bis zum Jahresende aufzunehmen, nicht bis zum 28. Februar des Folgejahres. Die zusätzlichen zwei Monate (Januar und Februar des Folgejahres) sind für die Bearbeitung des Zwischenberichts vorgesehen.</t>
    </r>
  </si>
  <si>
    <r>
      <t>Umgesetzte Maßnahme</t>
    </r>
    <r>
      <rPr>
        <b/>
        <sz val="11"/>
        <rFont val="Arial Narrow"/>
        <family val="2"/>
      </rPr>
      <t xml:space="preserve">n </t>
    </r>
    <r>
      <rPr>
        <b/>
        <sz val="11"/>
        <color theme="0" tint="-0.499984740745262"/>
        <rFont val="Arial Narrow"/>
        <family val="2"/>
      </rPr>
      <t>(Geplante Maßnahmen bitte in die dafür vorgesehenen separaten Felder eintragen)</t>
    </r>
  </si>
  <si>
    <t>Siehe auch EFRE-Formular „Geplante Zielbeiträge“</t>
  </si>
  <si>
    <r>
      <t>CO</t>
    </r>
    <r>
      <rPr>
        <vertAlign val="subscript"/>
        <sz val="11"/>
        <rFont val="Arial Narrow"/>
        <family val="2"/>
      </rPr>
      <t>2</t>
    </r>
    <r>
      <rPr>
        <sz val="11"/>
        <rFont val="Arial Narrow"/>
        <family val="2"/>
      </rPr>
      <t xml:space="preserve"> Einsparungen aus Material (Tonnen/Jahr)</t>
    </r>
  </si>
  <si>
    <r>
      <t>CO</t>
    </r>
    <r>
      <rPr>
        <vertAlign val="subscript"/>
        <sz val="11"/>
        <rFont val="Arial Narrow"/>
        <family val="2"/>
      </rPr>
      <t xml:space="preserve">2 </t>
    </r>
    <r>
      <rPr>
        <sz val="11"/>
        <rFont val="Arial Narrow"/>
        <family val="2"/>
      </rPr>
      <t>Einsparungen aus Energie (Tonnen/Jahr)</t>
    </r>
  </si>
  <si>
    <r>
      <t xml:space="preserve">Anzahl der Unternehmen, die im Nachgang zum </t>
    </r>
    <r>
      <rPr>
        <b/>
        <sz val="11"/>
        <rFont val="Arial Narrow"/>
        <family val="2"/>
      </rPr>
      <t>KEFF+</t>
    </r>
    <r>
      <rPr>
        <sz val="11"/>
        <rFont val="Arial Narrow"/>
        <family val="2"/>
      </rPr>
      <t>Check Maßnahmen geplant  haben</t>
    </r>
  </si>
  <si>
    <r>
      <t xml:space="preserve">1.1. </t>
    </r>
    <r>
      <rPr>
        <b/>
        <sz val="11"/>
        <rFont val="Arial Narrow"/>
        <family val="2"/>
      </rPr>
      <t>KEFF+</t>
    </r>
    <r>
      <rPr>
        <sz val="11"/>
        <rFont val="Arial Narrow"/>
        <family val="2"/>
      </rPr>
      <t>Checks</t>
    </r>
  </si>
  <si>
    <r>
      <t xml:space="preserve">1.4. Anzahl der Unternehmen, die im Nachgang zum </t>
    </r>
    <r>
      <rPr>
        <b/>
        <sz val="11"/>
        <rFont val="Arial Narrow"/>
        <family val="2"/>
      </rPr>
      <t>KEFF+Check</t>
    </r>
    <r>
      <rPr>
        <sz val="11"/>
        <rFont val="Arial Narrow"/>
        <family val="2"/>
      </rPr>
      <t xml:space="preserve"> Maßnahmen umgesetzt haben</t>
    </r>
  </si>
  <si>
    <r>
      <t xml:space="preserve">2.1.2. Veranstaltungen Dritter mit aktiver Beteiligung der </t>
    </r>
    <r>
      <rPr>
        <b/>
        <sz val="11"/>
        <rFont val="Arial Narrow"/>
        <family val="2"/>
      </rPr>
      <t>KEFF+</t>
    </r>
    <r>
      <rPr>
        <sz val="11"/>
        <rFont val="Arial Narrow"/>
        <family val="2"/>
      </rPr>
      <t xml:space="preserve"> als Vortragende oder Aussteller</t>
    </r>
  </si>
  <si>
    <r>
      <t xml:space="preserve">-Veranstaltung Dritter mit aktiver Beteiligung der 
</t>
    </r>
    <r>
      <rPr>
        <b/>
        <sz val="11"/>
        <rFont val="Arial Narrow"/>
        <family val="2"/>
      </rPr>
      <t>KEFF+</t>
    </r>
    <r>
      <rPr>
        <sz val="11"/>
        <rFont val="Arial Narrow"/>
        <family val="2"/>
      </rPr>
      <t xml:space="preserve"> als Vortragende oder Aussteller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</si>
</sst>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name val="Arial"/>
      <family val="2"/>
    </font>
    <font>
      <u/>
      <sz val="11"/>
      <color theme="10"/>
      <name val="Calibri"/>
      <family val="2"/>
      <scheme val="minor"/>
    </font>
    <font>
      <sz val="12"/>
      <color theme="1"/>
      <name val="Brevia-Regular"/>
      <family val="2"/>
    </font>
    <font>
      <sz val="12"/>
      <color theme="1"/>
      <name val="Arial Narrow"/>
      <family val="2"/>
    </font>
    <font>
      <b/>
      <sz val="12"/>
      <color theme="1"/>
      <name val="Arial Narrow"/>
      <family val="2"/>
    </font>
    <font>
      <sz val="8"/>
      <color theme="1"/>
      <name val="Arial Narrow"/>
      <family val="2"/>
    </font>
    <font>
      <sz val="12"/>
      <name val="Arial Narrow"/>
      <family val="2"/>
    </font>
    <font>
      <sz val="11"/>
      <color rgb="FF000000"/>
      <name val="Arial Narrow"/>
      <family val="2"/>
    </font>
    <font>
      <sz val="8"/>
      <color rgb="FF000000"/>
      <name val="Arial Narrow"/>
      <family val="2"/>
    </font>
    <font>
      <b/>
      <sz val="11"/>
      <color theme="1"/>
      <name val="Arial Narrow"/>
      <family val="2"/>
    </font>
    <font>
      <sz val="11"/>
      <color theme="1"/>
      <name val="Arial Narrow"/>
      <family val="2"/>
    </font>
    <font>
      <sz val="11"/>
      <name val="Arial Narrow"/>
      <family val="2"/>
    </font>
    <font>
      <sz val="11"/>
      <color rgb="FFFF0000"/>
      <name val="Arial Narrow"/>
      <family val="2"/>
    </font>
    <font>
      <b/>
      <sz val="11"/>
      <color rgb="FFFF0000"/>
      <name val="Arial Narrow"/>
      <family val="2"/>
    </font>
    <font>
      <b/>
      <sz val="11"/>
      <name val="Arial Narrow"/>
      <family val="2"/>
    </font>
    <font>
      <b/>
      <sz val="14"/>
      <color theme="1"/>
      <name val="Arial Narrow"/>
      <family val="2"/>
    </font>
    <font>
      <b/>
      <sz val="14"/>
      <color theme="0"/>
      <name val="Arial Narrow"/>
      <family val="2"/>
    </font>
    <font>
      <sz val="11"/>
      <color theme="0"/>
      <name val="Arial Narrow"/>
      <family val="2"/>
    </font>
    <font>
      <sz val="11"/>
      <color theme="0" tint="-0.499984740745262"/>
      <name val="Arial Narrow"/>
      <family val="2"/>
    </font>
    <font>
      <b/>
      <sz val="11"/>
      <color rgb="FFC00000"/>
      <name val="Arial Narrow"/>
      <family val="2"/>
    </font>
    <font>
      <sz val="11"/>
      <color theme="1" tint="0.499984740745262"/>
      <name val="Arial Narrow"/>
      <family val="2"/>
    </font>
    <font>
      <b/>
      <sz val="11"/>
      <color theme="0" tint="-0.499984740745262"/>
      <name val="Arial Narrow"/>
      <family val="2"/>
    </font>
    <font>
      <sz val="11"/>
      <color theme="0" tint="-0.34998626667073579"/>
      <name val="Arial Narrow"/>
      <family val="2"/>
    </font>
    <font>
      <b/>
      <sz val="11"/>
      <color theme="0" tint="-0.34998626667073579"/>
      <name val="Arial Narrow"/>
      <family val="2"/>
    </font>
    <font>
      <vertAlign val="subscript"/>
      <sz val="11"/>
      <color theme="1"/>
      <name val="Arial Narrow"/>
      <family val="2"/>
    </font>
    <font>
      <b/>
      <sz val="16"/>
      <color theme="0"/>
      <name val="Arial Narrow"/>
      <family val="2"/>
    </font>
    <font>
      <u/>
      <sz val="11"/>
      <color theme="10"/>
      <name val="Arial Narrow"/>
      <family val="2"/>
    </font>
    <font>
      <sz val="11"/>
      <color rgb="FF0070C0"/>
      <name val="Arial Narrow"/>
      <family val="2"/>
    </font>
    <font>
      <sz val="8"/>
      <name val="Arial Narrow"/>
      <family val="2"/>
    </font>
    <font>
      <vertAlign val="subscript"/>
      <sz val="11"/>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rgb="FFFFFFCC"/>
        <bgColor indexed="64"/>
      </patternFill>
    </fill>
    <fill>
      <patternFill patternType="solid">
        <fgColor rgb="FFECF2FA"/>
        <bgColor indexed="64"/>
      </patternFill>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3" fillId="0" borderId="0"/>
  </cellStyleXfs>
  <cellXfs count="298">
    <xf numFmtId="0" fontId="0" fillId="0" borderId="0" xfId="0"/>
    <xf numFmtId="0" fontId="0" fillId="0" borderId="0" xfId="0" applyAlignment="1" applyProtection="1">
      <alignment wrapText="1"/>
      <protection locked="0"/>
    </xf>
    <xf numFmtId="0" fontId="4" fillId="0" borderId="0" xfId="3" applyNumberFormat="1" applyFont="1" applyBorder="1" applyAlignment="1" applyProtection="1">
      <alignment horizontal="center" vertical="center"/>
    </xf>
    <xf numFmtId="0" fontId="4" fillId="0" borderId="0" xfId="3" applyNumberFormat="1" applyFont="1" applyBorder="1" applyAlignment="1" applyProtection="1">
      <alignment horizontal="right" vertical="center"/>
    </xf>
    <xf numFmtId="0" fontId="4" fillId="0" borderId="0" xfId="3" applyNumberFormat="1" applyFont="1" applyBorder="1" applyAlignment="1" applyProtection="1">
      <alignment horizontal="left" vertical="center"/>
      <protection locked="0"/>
    </xf>
    <xf numFmtId="0" fontId="4" fillId="0" borderId="5" xfId="3" applyNumberFormat="1" applyFont="1" applyBorder="1" applyAlignment="1" applyProtection="1">
      <alignment horizontal="left" vertical="center"/>
      <protection locked="0"/>
    </xf>
    <xf numFmtId="14" fontId="4" fillId="4" borderId="7" xfId="3" applyNumberFormat="1" applyFont="1" applyFill="1" applyBorder="1" applyAlignment="1" applyProtection="1">
      <alignment horizontal="left" vertical="center" wrapText="1"/>
      <protection locked="0"/>
    </xf>
    <xf numFmtId="0" fontId="4" fillId="0" borderId="0" xfId="3" applyNumberFormat="1" applyFont="1" applyBorder="1" applyAlignment="1" applyProtection="1">
      <alignment horizontal="left" vertical="top"/>
    </xf>
    <xf numFmtId="0" fontId="6" fillId="0" borderId="0" xfId="3" applyNumberFormat="1" applyFont="1" applyBorder="1" applyAlignment="1" applyProtection="1">
      <alignment horizontal="left" vertical="top"/>
    </xf>
    <xf numFmtId="0" fontId="4" fillId="0" borderId="0" xfId="3" applyNumberFormat="1" applyFont="1" applyBorder="1" applyAlignment="1" applyProtection="1">
      <alignment horizontal="left" vertical="center"/>
    </xf>
    <xf numFmtId="0" fontId="6" fillId="0" borderId="0" xfId="3" applyNumberFormat="1" applyFont="1" applyBorder="1" applyAlignment="1" applyProtection="1">
      <alignment horizontal="left" vertical="top" wrapText="1"/>
    </xf>
    <xf numFmtId="0" fontId="6" fillId="0" borderId="0" xfId="3" applyNumberFormat="1" applyFont="1" applyBorder="1" applyAlignment="1" applyProtection="1">
      <alignment horizontal="left" vertical="top"/>
    </xf>
    <xf numFmtId="0" fontId="9" fillId="0" borderId="0" xfId="0" applyFont="1"/>
    <xf numFmtId="0" fontId="9" fillId="0" borderId="0" xfId="0" applyFont="1" applyAlignment="1" applyProtection="1">
      <alignment horizontal="center"/>
      <protection locked="0"/>
    </xf>
    <xf numFmtId="49" fontId="6" fillId="0" borderId="0" xfId="0" applyNumberFormat="1" applyFont="1" applyBorder="1" applyAlignment="1">
      <alignment horizontal="left"/>
    </xf>
    <xf numFmtId="0" fontId="6" fillId="0" borderId="0" xfId="0" applyFont="1" applyAlignment="1" applyProtection="1">
      <alignment wrapText="1"/>
      <protection locked="0"/>
    </xf>
    <xf numFmtId="0" fontId="10" fillId="0" borderId="20" xfId="0" applyFont="1" applyBorder="1"/>
    <xf numFmtId="0" fontId="10" fillId="0" borderId="0" xfId="0" applyFont="1"/>
    <xf numFmtId="0" fontId="11" fillId="0" borderId="21" xfId="0" applyFont="1" applyBorder="1" applyAlignment="1">
      <alignment horizontal="left"/>
    </xf>
    <xf numFmtId="49" fontId="11" fillId="0" borderId="22" xfId="0" applyNumberFormat="1" applyFont="1" applyBorder="1" applyAlignment="1">
      <alignment wrapText="1"/>
    </xf>
    <xf numFmtId="49" fontId="11" fillId="0" borderId="0" xfId="0" applyNumberFormat="1" applyFont="1"/>
    <xf numFmtId="0" fontId="11" fillId="0" borderId="0" xfId="0" applyFont="1"/>
    <xf numFmtId="49" fontId="13" fillId="0" borderId="0" xfId="0" applyNumberFormat="1" applyFont="1"/>
    <xf numFmtId="0" fontId="13" fillId="0" borderId="0" xfId="0" applyFont="1"/>
    <xf numFmtId="49" fontId="12" fillId="0" borderId="22" xfId="0" applyNumberFormat="1" applyFont="1" applyBorder="1" applyAlignment="1">
      <alignment wrapText="1"/>
    </xf>
    <xf numFmtId="0" fontId="11" fillId="0" borderId="23" xfId="0" applyFont="1" applyBorder="1" applyAlignment="1">
      <alignment horizontal="left"/>
    </xf>
    <xf numFmtId="0" fontId="11" fillId="0" borderId="0" xfId="0" applyFont="1" applyAlignment="1">
      <alignment horizontal="left"/>
    </xf>
    <xf numFmtId="0" fontId="8" fillId="0" borderId="0" xfId="0" applyFont="1" applyAlignment="1">
      <alignment vertical="center" wrapText="1"/>
    </xf>
    <xf numFmtId="0" fontId="11" fillId="0" borderId="0" xfId="0" applyFont="1" applyAlignment="1">
      <alignment wrapText="1"/>
    </xf>
    <xf numFmtId="49" fontId="16" fillId="0" borderId="0" xfId="0" applyNumberFormat="1" applyFont="1" applyAlignment="1" applyProtection="1">
      <alignment wrapText="1"/>
    </xf>
    <xf numFmtId="0" fontId="11" fillId="0" borderId="0" xfId="0" applyFont="1" applyAlignment="1" applyProtection="1">
      <alignment wrapText="1"/>
      <protection locked="0"/>
    </xf>
    <xf numFmtId="0" fontId="11" fillId="0" borderId="0" xfId="0" applyFont="1" applyBorder="1" applyAlignment="1" applyProtection="1">
      <alignment wrapText="1"/>
      <protection locked="0"/>
    </xf>
    <xf numFmtId="49" fontId="15" fillId="0" borderId="11" xfId="0" applyNumberFormat="1" applyFont="1" applyFill="1" applyBorder="1" applyAlignment="1" applyProtection="1">
      <alignment wrapText="1"/>
    </xf>
    <xf numFmtId="0" fontId="15" fillId="0" borderId="12" xfId="0" applyFont="1" applyBorder="1" applyAlignment="1" applyProtection="1">
      <alignment horizontal="center" wrapText="1"/>
      <protection locked="0"/>
    </xf>
    <xf numFmtId="49" fontId="10" fillId="0" borderId="17" xfId="0" applyNumberFormat="1" applyFont="1" applyBorder="1" applyAlignment="1" applyProtection="1">
      <alignment wrapText="1"/>
    </xf>
    <xf numFmtId="0" fontId="12" fillId="0" borderId="18" xfId="0" applyFont="1" applyBorder="1" applyAlignment="1" applyProtection="1">
      <alignment wrapText="1"/>
      <protection locked="0"/>
    </xf>
    <xf numFmtId="49" fontId="10" fillId="0" borderId="13" xfId="0" applyNumberFormat="1" applyFont="1" applyBorder="1" applyAlignment="1" applyProtection="1">
      <alignment wrapText="1"/>
    </xf>
    <xf numFmtId="0" fontId="12" fillId="0" borderId="14" xfId="0" applyFont="1" applyBorder="1" applyAlignment="1" applyProtection="1">
      <alignment wrapText="1"/>
      <protection locked="0"/>
    </xf>
    <xf numFmtId="49" fontId="15" fillId="0" borderId="15" xfId="0" applyNumberFormat="1" applyFont="1" applyBorder="1" applyAlignment="1" applyProtection="1">
      <alignment wrapText="1"/>
    </xf>
    <xf numFmtId="0" fontId="12" fillId="0" borderId="16" xfId="0" applyFont="1" applyBorder="1" applyAlignment="1" applyProtection="1">
      <alignment wrapText="1"/>
      <protection locked="0"/>
    </xf>
    <xf numFmtId="0" fontId="17" fillId="3" borderId="0" xfId="0" applyNumberFormat="1" applyFont="1" applyFill="1" applyAlignment="1" applyProtection="1">
      <alignment wrapText="1"/>
      <protection locked="0"/>
    </xf>
    <xf numFmtId="0" fontId="17" fillId="3" borderId="0" xfId="0" applyNumberFormat="1" applyFont="1" applyFill="1" applyAlignment="1" applyProtection="1">
      <alignment horizontal="center" wrapText="1"/>
      <protection locked="0"/>
    </xf>
    <xf numFmtId="0" fontId="18" fillId="3" borderId="0" xfId="0" applyNumberFormat="1" applyFont="1" applyFill="1" applyAlignment="1" applyProtection="1">
      <alignment wrapText="1"/>
      <protection locked="0"/>
    </xf>
    <xf numFmtId="0" fontId="12" fillId="0" borderId="1" xfId="0" applyNumberFormat="1" applyFont="1" applyFill="1" applyBorder="1" applyAlignment="1" applyProtection="1">
      <alignment wrapText="1"/>
    </xf>
    <xf numFmtId="0" fontId="11" fillId="0" borderId="1" xfId="0" applyNumberFormat="1" applyFont="1" applyFill="1" applyBorder="1" applyAlignment="1" applyProtection="1">
      <alignment horizontal="center" wrapText="1"/>
    </xf>
    <xf numFmtId="0" fontId="11" fillId="0" borderId="1" xfId="0" applyNumberFormat="1" applyFont="1" applyFill="1" applyBorder="1" applyAlignment="1" applyProtection="1">
      <alignment wrapText="1"/>
    </xf>
    <xf numFmtId="14" fontId="11" fillId="0" borderId="1" xfId="0" applyNumberFormat="1" applyFont="1" applyBorder="1" applyAlignment="1" applyProtection="1">
      <alignment horizontal="left" vertical="top" wrapText="1"/>
    </xf>
    <xf numFmtId="14" fontId="19" fillId="0" borderId="1" xfId="0" applyNumberFormat="1" applyFont="1" applyBorder="1" applyAlignment="1" applyProtection="1">
      <alignment horizontal="left" vertical="top" wrapText="1"/>
      <protection locked="0"/>
    </xf>
    <xf numFmtId="14" fontId="12" fillId="0" borderId="1"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wrapText="1"/>
    </xf>
    <xf numFmtId="0" fontId="19" fillId="0" borderId="1" xfId="0" applyNumberFormat="1" applyFont="1" applyBorder="1" applyAlignment="1" applyProtection="1">
      <alignment wrapText="1"/>
      <protection locked="0"/>
    </xf>
    <xf numFmtId="0" fontId="11" fillId="0" borderId="1" xfId="0" applyNumberFormat="1" applyFont="1" applyBorder="1" applyAlignment="1" applyProtection="1">
      <alignment wrapText="1"/>
      <protection locked="0"/>
    </xf>
    <xf numFmtId="0" fontId="11" fillId="0" borderId="1" xfId="0" applyNumberFormat="1" applyFont="1" applyBorder="1" applyAlignment="1" applyProtection="1">
      <alignment horizontal="left" vertical="top" wrapText="1"/>
      <protection locked="0"/>
    </xf>
    <xf numFmtId="49" fontId="12" fillId="0" borderId="1" xfId="0" applyNumberFormat="1" applyFont="1" applyFill="1" applyBorder="1" applyAlignment="1" applyProtection="1">
      <alignment horizontal="left" wrapText="1"/>
    </xf>
    <xf numFmtId="0" fontId="12" fillId="0" borderId="1" xfId="0" applyFont="1" applyFill="1" applyBorder="1" applyAlignment="1" applyProtection="1">
      <alignment wrapText="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wrapText="1"/>
      <protection locked="0"/>
    </xf>
    <xf numFmtId="0" fontId="11" fillId="0" borderId="1" xfId="0" applyNumberFormat="1" applyFont="1" applyBorder="1" applyAlignment="1" applyProtection="1">
      <alignment horizontal="left" wrapText="1"/>
    </xf>
    <xf numFmtId="0" fontId="19" fillId="0" borderId="1" xfId="0" applyNumberFormat="1" applyFont="1" applyBorder="1" applyAlignment="1" applyProtection="1">
      <alignment horizontal="left" vertical="top" wrapText="1"/>
      <protection locked="0"/>
    </xf>
    <xf numFmtId="49" fontId="12" fillId="7" borderId="1" xfId="0" applyNumberFormat="1" applyFont="1" applyFill="1" applyBorder="1" applyAlignment="1" applyProtection="1">
      <alignment horizontal="left" wrapText="1"/>
    </xf>
    <xf numFmtId="0" fontId="19" fillId="0" borderId="1"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49" fontId="11" fillId="0" borderId="0" xfId="0" applyNumberFormat="1" applyFont="1" applyAlignment="1" applyProtection="1">
      <alignment wrapText="1"/>
    </xf>
    <xf numFmtId="0" fontId="19" fillId="0" borderId="0" xfId="0" applyFont="1" applyAlignment="1" applyProtection="1">
      <alignment wrapText="1"/>
      <protection locked="0"/>
    </xf>
    <xf numFmtId="0" fontId="15" fillId="2" borderId="0" xfId="0" applyFont="1" applyFill="1" applyAlignment="1" applyProtection="1">
      <alignment wrapText="1"/>
    </xf>
    <xf numFmtId="0" fontId="20" fillId="2" borderId="0" xfId="0" applyFont="1" applyFill="1" applyAlignment="1" applyProtection="1">
      <alignment wrapText="1"/>
    </xf>
    <xf numFmtId="0" fontId="10" fillId="2" borderId="0" xfId="0" applyFont="1" applyFill="1" applyAlignment="1" applyProtection="1">
      <alignment wrapText="1"/>
    </xf>
    <xf numFmtId="49" fontId="11" fillId="7" borderId="1" xfId="0" applyNumberFormat="1" applyFont="1" applyFill="1" applyBorder="1" applyAlignment="1" applyProtection="1">
      <alignment wrapText="1"/>
    </xf>
    <xf numFmtId="0" fontId="19" fillId="0" borderId="1" xfId="0" applyFont="1" applyBorder="1" applyAlignment="1" applyProtection="1">
      <alignment wrapText="1"/>
      <protection locked="0"/>
    </xf>
    <xf numFmtId="0" fontId="11" fillId="0" borderId="1" xfId="0" applyFont="1" applyBorder="1" applyAlignment="1" applyProtection="1">
      <alignment wrapText="1"/>
      <protection locked="0"/>
    </xf>
    <xf numFmtId="49" fontId="11" fillId="7" borderId="1" xfId="0" applyNumberFormat="1" applyFont="1" applyFill="1" applyBorder="1" applyAlignment="1" applyProtection="1">
      <alignment vertical="top" wrapText="1"/>
    </xf>
    <xf numFmtId="49" fontId="11" fillId="0" borderId="0" xfId="0" applyNumberFormat="1" applyFont="1" applyBorder="1" applyAlignment="1" applyProtection="1">
      <alignment wrapText="1"/>
    </xf>
    <xf numFmtId="0" fontId="19" fillId="0" borderId="0" xfId="0" applyFont="1" applyBorder="1" applyAlignment="1" applyProtection="1">
      <alignment wrapText="1"/>
      <protection locked="0"/>
    </xf>
    <xf numFmtId="49" fontId="10" fillId="2" borderId="0" xfId="0" applyNumberFormat="1" applyFont="1" applyFill="1" applyAlignment="1" applyProtection="1">
      <alignment wrapText="1"/>
    </xf>
    <xf numFmtId="0" fontId="21" fillId="0" borderId="1" xfId="0" applyFont="1" applyBorder="1" applyAlignment="1" applyProtection="1">
      <alignment wrapText="1"/>
      <protection locked="0"/>
    </xf>
    <xf numFmtId="0" fontId="22" fillId="2" borderId="0" xfId="0" applyFont="1" applyFill="1" applyAlignment="1" applyProtection="1">
      <alignment wrapText="1"/>
    </xf>
    <xf numFmtId="0" fontId="19" fillId="0" borderId="1" xfId="0" applyNumberFormat="1" applyFont="1" applyBorder="1" applyAlignment="1" applyProtection="1">
      <alignment horizontal="left" wrapText="1"/>
      <protection locked="0"/>
    </xf>
    <xf numFmtId="49" fontId="15" fillId="2" borderId="0" xfId="0" applyNumberFormat="1" applyFont="1" applyFill="1" applyAlignment="1" applyProtection="1">
      <alignment wrapText="1"/>
    </xf>
    <xf numFmtId="0" fontId="14" fillId="2" borderId="0" xfId="0" applyFont="1" applyFill="1" applyAlignment="1" applyProtection="1">
      <alignment wrapText="1"/>
    </xf>
    <xf numFmtId="49" fontId="12" fillId="0" borderId="1" xfId="0" applyNumberFormat="1" applyFont="1" applyBorder="1" applyAlignment="1" applyProtection="1">
      <alignment wrapText="1"/>
    </xf>
    <xf numFmtId="0" fontId="19" fillId="0" borderId="1" xfId="0" applyFont="1" applyBorder="1" applyAlignment="1" applyProtection="1">
      <alignment horizontal="left" wrapText="1"/>
      <protection locked="0"/>
    </xf>
    <xf numFmtId="0" fontId="12" fillId="0" borderId="1" xfId="0" applyFont="1" applyBorder="1" applyAlignment="1" applyProtection="1">
      <alignment horizontal="left" wrapText="1"/>
      <protection locked="0"/>
    </xf>
    <xf numFmtId="49" fontId="12" fillId="7" borderId="1" xfId="0" applyNumberFormat="1" applyFont="1" applyFill="1" applyBorder="1" applyAlignment="1" applyProtection="1">
      <alignment wrapText="1"/>
    </xf>
    <xf numFmtId="1" fontId="11" fillId="0" borderId="0" xfId="0" applyNumberFormat="1" applyFont="1" applyBorder="1" applyAlignment="1" applyProtection="1">
      <alignment wrapText="1"/>
      <protection locked="0"/>
    </xf>
    <xf numFmtId="49" fontId="10" fillId="0" borderId="1" xfId="0" applyNumberFormat="1" applyFont="1" applyBorder="1" applyAlignment="1" applyProtection="1">
      <alignment wrapText="1"/>
    </xf>
    <xf numFmtId="0" fontId="11" fillId="0" borderId="1" xfId="0" applyFont="1" applyBorder="1" applyAlignment="1" applyProtection="1">
      <alignment wrapText="1"/>
    </xf>
    <xf numFmtId="0" fontId="17" fillId="3" borderId="0" xfId="0" applyNumberFormat="1" applyFont="1" applyFill="1" applyAlignment="1" applyProtection="1">
      <alignment wrapText="1"/>
    </xf>
    <xf numFmtId="0" fontId="17" fillId="3" borderId="0" xfId="0" applyNumberFormat="1" applyFont="1" applyFill="1" applyAlignment="1" applyProtection="1">
      <alignment horizontal="center" wrapText="1"/>
    </xf>
    <xf numFmtId="0" fontId="23" fillId="0" borderId="1" xfId="0" applyNumberFormat="1" applyFont="1" applyBorder="1" applyAlignment="1" applyProtection="1">
      <alignment wrapText="1"/>
      <protection locked="0"/>
    </xf>
    <xf numFmtId="14" fontId="23" fillId="0" borderId="1" xfId="0" applyNumberFormat="1" applyFont="1" applyBorder="1" applyAlignment="1" applyProtection="1">
      <alignment horizontal="left" vertical="top" wrapText="1"/>
      <protection locked="0"/>
    </xf>
    <xf numFmtId="49" fontId="11" fillId="0" borderId="1" xfId="0" applyNumberFormat="1" applyFont="1" applyBorder="1" applyAlignment="1" applyProtection="1">
      <alignment horizontal="left" vertical="top" wrapText="1"/>
    </xf>
    <xf numFmtId="14" fontId="23" fillId="0" borderId="1" xfId="0" applyNumberFormat="1" applyFont="1" applyBorder="1" applyAlignment="1" applyProtection="1">
      <alignment horizontal="left" wrapText="1"/>
      <protection locked="0"/>
    </xf>
    <xf numFmtId="14" fontId="12" fillId="0" borderId="1" xfId="0" applyNumberFormat="1" applyFont="1" applyBorder="1" applyAlignment="1" applyProtection="1">
      <alignment horizontal="left" wrapText="1"/>
      <protection locked="0"/>
    </xf>
    <xf numFmtId="49" fontId="12" fillId="0" borderId="1" xfId="0" applyNumberFormat="1" applyFont="1" applyBorder="1" applyAlignment="1" applyProtection="1">
      <alignment horizontal="left" vertical="top" wrapText="1"/>
    </xf>
    <xf numFmtId="49" fontId="23" fillId="0" borderId="1" xfId="0" applyNumberFormat="1" applyFont="1" applyBorder="1" applyAlignment="1" applyProtection="1">
      <alignment wrapText="1"/>
      <protection locked="0"/>
    </xf>
    <xf numFmtId="49" fontId="12" fillId="0" borderId="1" xfId="0" applyNumberFormat="1" applyFont="1" applyFill="1" applyBorder="1" applyAlignment="1" applyProtection="1">
      <alignment horizontal="left" wrapText="1"/>
      <protection locked="0"/>
    </xf>
    <xf numFmtId="49" fontId="12" fillId="0" borderId="1" xfId="0" applyNumberFormat="1" applyFont="1" applyBorder="1" applyAlignment="1" applyProtection="1">
      <alignment horizontal="left" wrapText="1"/>
      <protection locked="0"/>
    </xf>
    <xf numFmtId="0" fontId="12" fillId="7" borderId="1" xfId="0" applyNumberFormat="1" applyFont="1" applyFill="1" applyBorder="1" applyAlignment="1" applyProtection="1">
      <alignment wrapText="1"/>
    </xf>
    <xf numFmtId="0" fontId="12" fillId="0" borderId="1" xfId="0" applyNumberFormat="1" applyFont="1" applyFill="1" applyBorder="1" applyAlignment="1" applyProtection="1">
      <alignment horizontal="left" wrapText="1"/>
      <protection locked="0"/>
    </xf>
    <xf numFmtId="0" fontId="12" fillId="0" borderId="1" xfId="0" applyNumberFormat="1" applyFont="1" applyBorder="1" applyAlignment="1" applyProtection="1">
      <alignment horizontal="left" wrapText="1"/>
      <protection locked="0"/>
    </xf>
    <xf numFmtId="0" fontId="23" fillId="0" borderId="0" xfId="0" applyFont="1" applyBorder="1" applyAlignment="1" applyProtection="1">
      <alignment wrapText="1"/>
      <protection locked="0"/>
    </xf>
    <xf numFmtId="49" fontId="10" fillId="2" borderId="0" xfId="0" applyNumberFormat="1" applyFont="1" applyFill="1" applyAlignment="1" applyProtection="1">
      <alignment vertical="top" wrapText="1"/>
    </xf>
    <xf numFmtId="49" fontId="11" fillId="0" borderId="1" xfId="0" applyNumberFormat="1" applyFont="1" applyFill="1" applyBorder="1" applyAlignment="1" applyProtection="1">
      <alignment wrapText="1"/>
    </xf>
    <xf numFmtId="0" fontId="23" fillId="0" borderId="1" xfId="0" applyFont="1" applyFill="1" applyBorder="1" applyAlignment="1" applyProtection="1">
      <alignment wrapText="1"/>
      <protection locked="0"/>
    </xf>
    <xf numFmtId="49" fontId="11" fillId="0" borderId="1" xfId="0" applyNumberFormat="1" applyFont="1" applyFill="1" applyBorder="1" applyAlignment="1" applyProtection="1">
      <alignment vertical="top" wrapText="1"/>
    </xf>
    <xf numFmtId="0" fontId="23" fillId="0" borderId="1" xfId="0"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23" fillId="0" borderId="0" xfId="0" applyFont="1" applyAlignment="1" applyProtection="1">
      <alignment wrapText="1"/>
      <protection locked="0"/>
    </xf>
    <xf numFmtId="0" fontId="24" fillId="2" borderId="0" xfId="0" applyFont="1" applyFill="1" applyAlignment="1" applyProtection="1">
      <alignment wrapText="1"/>
    </xf>
    <xf numFmtId="0" fontId="11" fillId="7" borderId="1" xfId="0" applyNumberFormat="1" applyFont="1" applyFill="1" applyBorder="1" applyAlignment="1" applyProtection="1">
      <alignment wrapText="1"/>
    </xf>
    <xf numFmtId="0" fontId="11" fillId="7" borderId="1" xfId="0" applyNumberFormat="1" applyFont="1" applyFill="1" applyBorder="1" applyAlignment="1" applyProtection="1">
      <alignment horizontal="left" vertical="top" wrapText="1"/>
    </xf>
    <xf numFmtId="0" fontId="23" fillId="0" borderId="1" xfId="0" applyNumberFormat="1" applyFont="1" applyBorder="1" applyAlignment="1" applyProtection="1">
      <alignment horizontal="left" vertical="top" wrapText="1"/>
      <protection locked="0"/>
    </xf>
    <xf numFmtId="0" fontId="11" fillId="0" borderId="0" xfId="0" applyNumberFormat="1" applyFont="1" applyFill="1" applyBorder="1" applyAlignment="1" applyProtection="1">
      <alignment wrapText="1"/>
    </xf>
    <xf numFmtId="0" fontId="23" fillId="0" borderId="0" xfId="0" applyNumberFormat="1" applyFont="1" applyBorder="1" applyAlignment="1" applyProtection="1">
      <alignment wrapText="1"/>
      <protection locked="0"/>
    </xf>
    <xf numFmtId="0" fontId="11" fillId="0" borderId="0" xfId="0" applyNumberFormat="1" applyFont="1" applyBorder="1" applyAlignment="1" applyProtection="1">
      <alignment wrapText="1"/>
      <protection locked="0"/>
    </xf>
    <xf numFmtId="0" fontId="11" fillId="7" borderId="1" xfId="0" applyNumberFormat="1" applyFont="1" applyFill="1" applyBorder="1" applyAlignment="1" applyProtection="1">
      <alignment horizontal="left" wrapText="1"/>
    </xf>
    <xf numFmtId="0" fontId="23" fillId="0" borderId="1" xfId="0" applyNumberFormat="1" applyFont="1" applyBorder="1" applyAlignment="1" applyProtection="1">
      <alignment horizontal="left" wrapText="1"/>
      <protection locked="0"/>
    </xf>
    <xf numFmtId="0" fontId="11" fillId="0" borderId="1" xfId="0" applyNumberFormat="1" applyFont="1" applyBorder="1" applyAlignment="1" applyProtection="1">
      <alignment horizontal="left" wrapText="1"/>
      <protection locked="0"/>
    </xf>
    <xf numFmtId="49" fontId="11" fillId="0" borderId="0" xfId="0" applyNumberFormat="1" applyFont="1" applyFill="1" applyBorder="1" applyAlignment="1" applyProtection="1">
      <alignment wrapText="1"/>
    </xf>
    <xf numFmtId="49" fontId="15" fillId="2" borderId="1" xfId="0" applyNumberFormat="1" applyFont="1" applyFill="1" applyBorder="1" applyAlignment="1" applyProtection="1">
      <alignment wrapText="1"/>
    </xf>
    <xf numFmtId="0" fontId="11" fillId="0" borderId="0" xfId="0" applyNumberFormat="1" applyFont="1" applyFill="1" applyAlignment="1" applyProtection="1">
      <alignment horizontal="left" wrapText="1"/>
    </xf>
    <xf numFmtId="0" fontId="23" fillId="0" borderId="0" xfId="0" applyNumberFormat="1" applyFont="1" applyAlignment="1" applyProtection="1">
      <alignment horizontal="left" wrapText="1"/>
      <protection locked="0"/>
    </xf>
    <xf numFmtId="0" fontId="11" fillId="0" borderId="0" xfId="0" applyNumberFormat="1" applyFont="1" applyAlignment="1" applyProtection="1">
      <alignment horizontal="left" wrapText="1"/>
      <protection locked="0"/>
    </xf>
    <xf numFmtId="0" fontId="1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1" fillId="0" borderId="1" xfId="0" applyNumberFormat="1" applyFont="1" applyFill="1" applyBorder="1" applyAlignment="1" applyProtection="1">
      <alignment horizontal="left"/>
    </xf>
    <xf numFmtId="0" fontId="23" fillId="0" borderId="1" xfId="0" applyFont="1" applyBorder="1" applyAlignment="1" applyProtection="1">
      <alignment horizontal="left" wrapText="1"/>
      <protection locked="0"/>
    </xf>
    <xf numFmtId="0" fontId="11" fillId="0" borderId="0" xfId="0" applyFont="1" applyAlignment="1" applyProtection="1">
      <alignment horizontal="left" wrapText="1"/>
      <protection locked="0"/>
    </xf>
    <xf numFmtId="0" fontId="11" fillId="0" borderId="1" xfId="0" applyFont="1" applyBorder="1" applyAlignment="1" applyProtection="1">
      <alignment horizontal="left" wrapText="1"/>
      <protection locked="0"/>
    </xf>
    <xf numFmtId="49" fontId="11" fillId="0" borderId="1" xfId="0" applyNumberFormat="1" applyFont="1" applyBorder="1" applyAlignment="1" applyProtection="1">
      <alignment horizontal="left"/>
    </xf>
    <xf numFmtId="0" fontId="13" fillId="0" borderId="1" xfId="0" applyFont="1" applyFill="1" applyBorder="1" applyAlignment="1" applyProtection="1">
      <alignment wrapText="1"/>
      <protection locked="0"/>
    </xf>
    <xf numFmtId="0" fontId="13" fillId="0" borderId="1" xfId="0" applyFont="1" applyFill="1" applyBorder="1" applyAlignment="1" applyProtection="1">
      <alignment vertical="top" wrapText="1"/>
      <protection locked="0"/>
    </xf>
    <xf numFmtId="0" fontId="11" fillId="0" borderId="0" xfId="0" applyFont="1" applyAlignment="1" applyProtection="1">
      <alignment wrapText="1"/>
    </xf>
    <xf numFmtId="49" fontId="16" fillId="0" borderId="0" xfId="0" applyNumberFormat="1" applyFont="1" applyProtection="1"/>
    <xf numFmtId="0" fontId="11" fillId="0" borderId="0" xfId="0" applyNumberFormat="1" applyFont="1" applyAlignment="1" applyProtection="1">
      <alignment horizontal="center"/>
    </xf>
    <xf numFmtId="0" fontId="11" fillId="0" borderId="0" xfId="0" applyNumberFormat="1" applyFont="1" applyAlignment="1" applyProtection="1">
      <alignment horizontal="center"/>
      <protection locked="0"/>
    </xf>
    <xf numFmtId="0" fontId="11" fillId="0" borderId="0" xfId="0" applyNumberFormat="1" applyFont="1" applyAlignment="1" applyProtection="1">
      <alignment horizontal="left" wrapText="1"/>
    </xf>
    <xf numFmtId="0" fontId="11" fillId="0" borderId="0" xfId="0" applyFont="1" applyProtection="1">
      <protection locked="0"/>
    </xf>
    <xf numFmtId="49" fontId="10" fillId="0" borderId="1" xfId="0" applyNumberFormat="1" applyFont="1" applyBorder="1" applyProtection="1"/>
    <xf numFmtId="0" fontId="11" fillId="0" borderId="1" xfId="0" applyNumberFormat="1" applyFont="1" applyBorder="1" applyAlignment="1" applyProtection="1">
      <alignment horizontal="left"/>
    </xf>
    <xf numFmtId="0" fontId="11" fillId="0" borderId="0" xfId="0" applyNumberFormat="1" applyFont="1" applyBorder="1" applyAlignment="1" applyProtection="1">
      <alignment horizontal="center"/>
      <protection locked="0"/>
    </xf>
    <xf numFmtId="49" fontId="10" fillId="0" borderId="0" xfId="0" applyNumberFormat="1" applyFont="1" applyBorder="1" applyProtection="1"/>
    <xf numFmtId="0" fontId="11" fillId="0" borderId="0" xfId="0" applyNumberFormat="1" applyFont="1" applyBorder="1" applyAlignment="1" applyProtection="1">
      <alignment horizontal="center"/>
    </xf>
    <xf numFmtId="0" fontId="11" fillId="0" borderId="0" xfId="0" applyFont="1" applyBorder="1" applyAlignment="1" applyProtection="1">
      <alignment horizontal="left" wrapText="1"/>
    </xf>
    <xf numFmtId="0" fontId="11" fillId="0" borderId="0" xfId="0" applyNumberFormat="1" applyFont="1" applyBorder="1" applyAlignment="1" applyProtection="1">
      <alignment horizontal="left" wrapText="1"/>
    </xf>
    <xf numFmtId="0" fontId="11" fillId="0" borderId="0" xfId="0" applyFont="1" applyProtection="1"/>
    <xf numFmtId="0" fontId="26" fillId="3" borderId="0" xfId="0" applyNumberFormat="1" applyFont="1" applyFill="1" applyAlignment="1" applyProtection="1">
      <alignment horizontal="right"/>
    </xf>
    <xf numFmtId="0" fontId="26" fillId="3" borderId="0" xfId="0" applyNumberFormat="1" applyFont="1" applyFill="1" applyAlignment="1" applyProtection="1">
      <alignment horizontal="right"/>
      <protection locked="0"/>
    </xf>
    <xf numFmtId="49" fontId="26" fillId="3" borderId="0" xfId="0" applyNumberFormat="1" applyFont="1" applyFill="1" applyProtection="1"/>
    <xf numFmtId="0" fontId="26" fillId="3" borderId="0" xfId="0" applyNumberFormat="1" applyFont="1" applyFill="1" applyAlignment="1" applyProtection="1">
      <alignment horizontal="center"/>
    </xf>
    <xf numFmtId="0" fontId="26" fillId="3" borderId="0" xfId="0" applyNumberFormat="1" applyFont="1" applyFill="1" applyAlignment="1" applyProtection="1">
      <alignment horizontal="center"/>
      <protection locked="0"/>
    </xf>
    <xf numFmtId="0" fontId="26" fillId="3" borderId="0" xfId="0" applyNumberFormat="1" applyFont="1" applyFill="1" applyAlignment="1" applyProtection="1">
      <alignment horizontal="left" wrapText="1"/>
    </xf>
    <xf numFmtId="0" fontId="26" fillId="0" borderId="0" xfId="0" applyFont="1" applyFill="1" applyProtection="1">
      <protection locked="0"/>
    </xf>
    <xf numFmtId="49" fontId="10" fillId="2" borderId="1" xfId="0" applyNumberFormat="1" applyFont="1" applyFill="1" applyBorder="1" applyProtection="1"/>
    <xf numFmtId="0" fontId="10" fillId="2" borderId="1" xfId="0" applyNumberFormat="1" applyFont="1" applyFill="1" applyBorder="1" applyAlignment="1" applyProtection="1">
      <alignment horizontal="center"/>
    </xf>
    <xf numFmtId="0" fontId="15" fillId="2" borderId="0" xfId="0" applyNumberFormat="1" applyFont="1" applyFill="1" applyBorder="1" applyAlignment="1" applyProtection="1">
      <alignment horizontal="center"/>
      <protection locked="0"/>
    </xf>
    <xf numFmtId="49" fontId="15" fillId="2" borderId="0" xfId="0" applyNumberFormat="1" applyFont="1" applyFill="1" applyBorder="1" applyAlignment="1" applyProtection="1">
      <alignment horizontal="left" wrapText="1"/>
    </xf>
    <xf numFmtId="0" fontId="12" fillId="0" borderId="1" xfId="0" applyNumberFormat="1" applyFont="1" applyFill="1" applyBorder="1" applyProtection="1"/>
    <xf numFmtId="0" fontId="11" fillId="0" borderId="1"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
      <protection locked="0"/>
    </xf>
    <xf numFmtId="0" fontId="12" fillId="0" borderId="1" xfId="0" applyNumberFormat="1" applyFont="1" applyFill="1" applyBorder="1" applyAlignment="1" applyProtection="1">
      <alignment horizontal="left" wrapText="1"/>
    </xf>
    <xf numFmtId="0" fontId="13" fillId="0" borderId="0" xfId="0" applyNumberFormat="1" applyFont="1" applyFill="1" applyProtection="1">
      <protection locked="0"/>
    </xf>
    <xf numFmtId="49" fontId="12" fillId="0" borderId="1" xfId="0" applyNumberFormat="1" applyFont="1" applyBorder="1" applyProtection="1"/>
    <xf numFmtId="0" fontId="11" fillId="0" borderId="1" xfId="0" applyNumberFormat="1" applyFont="1" applyBorder="1" applyAlignment="1" applyProtection="1">
      <alignment horizontal="center"/>
    </xf>
    <xf numFmtId="0" fontId="12" fillId="0" borderId="1" xfId="0" applyNumberFormat="1" applyFont="1" applyBorder="1" applyAlignment="1" applyProtection="1">
      <alignment horizontal="center"/>
      <protection locked="0"/>
    </xf>
    <xf numFmtId="0" fontId="12" fillId="0" borderId="1" xfId="0" applyNumberFormat="1" applyFont="1" applyBorder="1" applyAlignment="1" applyProtection="1">
      <alignment horizontal="left" wrapText="1"/>
    </xf>
    <xf numFmtId="0" fontId="12" fillId="8" borderId="1" xfId="0" applyNumberFormat="1" applyFont="1" applyFill="1" applyBorder="1" applyAlignment="1" applyProtection="1">
      <alignment horizontal="center"/>
      <protection locked="0"/>
    </xf>
    <xf numFmtId="0" fontId="13" fillId="0" borderId="0" xfId="0" applyFont="1" applyFill="1" applyProtection="1">
      <protection locked="0"/>
    </xf>
    <xf numFmtId="0" fontId="11" fillId="0" borderId="0" xfId="0" applyFont="1" applyFill="1" applyAlignment="1">
      <alignment horizontal="center" vertical="center"/>
    </xf>
    <xf numFmtId="0" fontId="12" fillId="0" borderId="1" xfId="0" applyNumberFormat="1" applyFont="1" applyFill="1" applyBorder="1" applyAlignment="1" applyProtection="1">
      <alignment horizontal="center"/>
    </xf>
    <xf numFmtId="49" fontId="11" fillId="0" borderId="2" xfId="0" applyNumberFormat="1" applyFont="1" applyBorder="1" applyProtection="1"/>
    <xf numFmtId="0" fontId="12" fillId="0" borderId="0" xfId="0" applyNumberFormat="1" applyFont="1" applyBorder="1" applyAlignment="1" applyProtection="1">
      <alignment horizontal="center"/>
      <protection locked="0"/>
    </xf>
    <xf numFmtId="0" fontId="12" fillId="0" borderId="0" xfId="0" applyNumberFormat="1" applyFont="1" applyBorder="1" applyAlignment="1" applyProtection="1">
      <alignment horizontal="left" wrapText="1"/>
    </xf>
    <xf numFmtId="49" fontId="15" fillId="2" borderId="0" xfId="0" applyNumberFormat="1" applyFont="1" applyFill="1" applyProtection="1"/>
    <xf numFmtId="0" fontId="11" fillId="2" borderId="0" xfId="0" applyNumberFormat="1" applyFont="1" applyFill="1" applyBorder="1" applyAlignment="1" applyProtection="1">
      <alignment horizontal="center"/>
    </xf>
    <xf numFmtId="0" fontId="12" fillId="2" borderId="0" xfId="0" applyNumberFormat="1" applyFont="1" applyFill="1" applyBorder="1" applyAlignment="1" applyProtection="1">
      <alignment horizontal="center"/>
      <protection locked="0"/>
    </xf>
    <xf numFmtId="0" fontId="12" fillId="2" borderId="0" xfId="0" applyNumberFormat="1" applyFont="1" applyFill="1" applyBorder="1" applyAlignment="1" applyProtection="1">
      <alignment horizontal="left" wrapText="1"/>
    </xf>
    <xf numFmtId="49" fontId="11" fillId="7" borderId="1" xfId="0" applyNumberFormat="1" applyFont="1" applyFill="1" applyBorder="1" applyProtection="1"/>
    <xf numFmtId="49" fontId="11" fillId="0" borderId="0" xfId="0" applyNumberFormat="1" applyFont="1" applyProtection="1"/>
    <xf numFmtId="0" fontId="12" fillId="0" borderId="0" xfId="0" applyNumberFormat="1" applyFont="1" applyAlignment="1" applyProtection="1">
      <alignment horizontal="center"/>
      <protection locked="0"/>
    </xf>
    <xf numFmtId="0" fontId="12" fillId="0" borderId="0" xfId="0" applyNumberFormat="1" applyFont="1" applyAlignment="1" applyProtection="1">
      <alignment horizontal="left" wrapText="1"/>
    </xf>
    <xf numFmtId="49" fontId="15" fillId="2" borderId="0" xfId="0" applyNumberFormat="1" applyFont="1" applyFill="1" applyAlignment="1" applyProtection="1">
      <alignment wrapText="1"/>
      <protection locked="0"/>
    </xf>
    <xf numFmtId="49" fontId="15" fillId="2" borderId="0" xfId="0" applyNumberFormat="1" applyFont="1" applyFill="1" applyAlignment="1" applyProtection="1">
      <alignment horizontal="left" wrapText="1"/>
    </xf>
    <xf numFmtId="0" fontId="11" fillId="0" borderId="1" xfId="0" applyNumberFormat="1" applyFont="1" applyBorder="1" applyAlignment="1" applyProtection="1">
      <alignment horizontal="center" wrapText="1"/>
    </xf>
    <xf numFmtId="0" fontId="12" fillId="8" borderId="1" xfId="0" applyNumberFormat="1" applyFont="1" applyFill="1" applyBorder="1" applyAlignment="1" applyProtection="1">
      <alignment horizontal="center" wrapText="1"/>
      <protection locked="0"/>
    </xf>
    <xf numFmtId="49" fontId="13" fillId="0" borderId="0" xfId="0" applyNumberFormat="1" applyFont="1" applyBorder="1" applyAlignment="1" applyProtection="1">
      <alignment wrapText="1"/>
    </xf>
    <xf numFmtId="0" fontId="11" fillId="0" borderId="0" xfId="0" applyNumberFormat="1" applyFont="1" applyBorder="1" applyAlignment="1" applyProtection="1">
      <alignment horizontal="center" wrapText="1"/>
    </xf>
    <xf numFmtId="0" fontId="12" fillId="0" borderId="0" xfId="0" applyNumberFormat="1" applyFont="1" applyFill="1" applyBorder="1" applyAlignment="1" applyProtection="1">
      <alignment horizontal="center" wrapText="1"/>
      <protection locked="0"/>
    </xf>
    <xf numFmtId="49" fontId="12" fillId="0" borderId="1" xfId="0" applyNumberFormat="1" applyFont="1" applyFill="1" applyBorder="1" applyAlignment="1" applyProtection="1">
      <alignment wrapText="1"/>
    </xf>
    <xf numFmtId="49" fontId="10" fillId="2" borderId="0" xfId="0" applyNumberFormat="1" applyFont="1" applyFill="1" applyProtection="1"/>
    <xf numFmtId="0" fontId="11" fillId="2" borderId="0" xfId="0" applyNumberFormat="1" applyFont="1" applyFill="1" applyAlignment="1" applyProtection="1">
      <alignment horizontal="center"/>
    </xf>
    <xf numFmtId="0" fontId="12" fillId="2" borderId="0" xfId="0" applyNumberFormat="1" applyFont="1" applyFill="1" applyAlignment="1" applyProtection="1">
      <alignment horizontal="center"/>
      <protection locked="0"/>
    </xf>
    <xf numFmtId="0" fontId="12" fillId="2" borderId="0" xfId="0" applyNumberFormat="1" applyFont="1" applyFill="1" applyAlignment="1" applyProtection="1">
      <alignment horizontal="left" wrapText="1"/>
    </xf>
    <xf numFmtId="49" fontId="12" fillId="0" borderId="1" xfId="0" applyNumberFormat="1" applyFont="1" applyBorder="1" applyAlignment="1" applyProtection="1">
      <alignment vertical="top"/>
    </xf>
    <xf numFmtId="49" fontId="11" fillId="0" borderId="1" xfId="0" applyNumberFormat="1" applyFont="1" applyFill="1" applyBorder="1" applyAlignment="1" applyProtection="1">
      <alignment horizontal="center" vertical="top"/>
    </xf>
    <xf numFmtId="49" fontId="11" fillId="0" borderId="1" xfId="0" applyNumberFormat="1" applyFont="1" applyFill="1" applyBorder="1" applyProtection="1"/>
    <xf numFmtId="49" fontId="11" fillId="0" borderId="1" xfId="0" applyNumberFormat="1" applyFont="1" applyBorder="1" applyAlignment="1" applyProtection="1">
      <alignment horizontal="center"/>
    </xf>
    <xf numFmtId="49" fontId="11" fillId="0" borderId="0" xfId="0" applyNumberFormat="1" applyFont="1" applyFill="1" applyBorder="1" applyProtection="1"/>
    <xf numFmtId="49" fontId="11" fillId="0" borderId="0" xfId="0" applyNumberFormat="1" applyFont="1" applyBorder="1" applyAlignment="1" applyProtection="1">
      <alignment horizontal="center"/>
    </xf>
    <xf numFmtId="0" fontId="12" fillId="8" borderId="0" xfId="0" applyNumberFormat="1" applyFont="1" applyFill="1" applyBorder="1" applyAlignment="1" applyProtection="1">
      <alignment horizontal="center" wrapText="1"/>
      <protection locked="0"/>
    </xf>
    <xf numFmtId="0" fontId="13" fillId="8" borderId="1" xfId="0" applyNumberFormat="1" applyFont="1" applyFill="1" applyBorder="1" applyAlignment="1" applyProtection="1">
      <alignment horizontal="center" wrapText="1"/>
      <protection locked="0"/>
    </xf>
    <xf numFmtId="0" fontId="13" fillId="0" borderId="1" xfId="0" applyNumberFormat="1" applyFont="1" applyBorder="1" applyAlignment="1" applyProtection="1">
      <alignment horizontal="left" wrapText="1"/>
    </xf>
    <xf numFmtId="0" fontId="13" fillId="0" borderId="0" xfId="0" applyFont="1" applyProtection="1">
      <protection locked="0"/>
    </xf>
    <xf numFmtId="0" fontId="11" fillId="0" borderId="0" xfId="0" applyFont="1" applyAlignment="1">
      <alignment horizontal="center"/>
    </xf>
    <xf numFmtId="49" fontId="12" fillId="0" borderId="1" xfId="0" applyNumberFormat="1" applyFont="1" applyBorder="1" applyAlignment="1" applyProtection="1">
      <alignment vertical="top" wrapText="1"/>
    </xf>
    <xf numFmtId="49" fontId="11" fillId="0" borderId="1" xfId="0" applyNumberFormat="1" applyFont="1" applyBorder="1" applyAlignment="1" applyProtection="1">
      <alignment horizontal="center" vertical="top" wrapText="1"/>
    </xf>
    <xf numFmtId="49" fontId="12" fillId="0" borderId="1" xfId="0" applyNumberFormat="1" applyFont="1" applyBorder="1" applyAlignment="1" applyProtection="1">
      <alignment horizontal="left" wrapText="1"/>
    </xf>
    <xf numFmtId="49" fontId="12" fillId="0" borderId="1" xfId="0" applyNumberFormat="1" applyFont="1" applyFill="1" applyBorder="1" applyAlignment="1" applyProtection="1">
      <alignment vertical="top"/>
    </xf>
    <xf numFmtId="49" fontId="11" fillId="0" borderId="1" xfId="0" applyNumberFormat="1" applyFont="1" applyBorder="1" applyAlignment="1" applyProtection="1">
      <alignment horizontal="center" wrapText="1"/>
    </xf>
    <xf numFmtId="49" fontId="12" fillId="0" borderId="1" xfId="0" applyNumberFormat="1" applyFont="1" applyBorder="1" applyAlignment="1" applyProtection="1">
      <alignment horizontal="center" wrapText="1"/>
    </xf>
    <xf numFmtId="0" fontId="12" fillId="0" borderId="1" xfId="0" applyNumberFormat="1" applyFont="1" applyFill="1" applyBorder="1" applyAlignment="1" applyProtection="1">
      <alignment horizontal="center" wrapText="1"/>
      <protection locked="0"/>
    </xf>
    <xf numFmtId="49" fontId="11" fillId="0" borderId="1" xfId="0" applyNumberFormat="1" applyFont="1" applyBorder="1" applyProtection="1"/>
    <xf numFmtId="0" fontId="10" fillId="2" borderId="0" xfId="0" applyNumberFormat="1" applyFont="1" applyFill="1" applyAlignment="1" applyProtection="1">
      <alignment horizontal="center"/>
    </xf>
    <xf numFmtId="0" fontId="15" fillId="2" borderId="0" xfId="0" applyNumberFormat="1" applyFont="1" applyFill="1" applyAlignment="1" applyProtection="1">
      <alignment horizontal="center"/>
      <protection locked="0"/>
    </xf>
    <xf numFmtId="0" fontId="15" fillId="2" borderId="0" xfId="0" applyNumberFormat="1" applyFont="1" applyFill="1" applyAlignment="1" applyProtection="1">
      <alignment horizontal="left" wrapText="1"/>
    </xf>
    <xf numFmtId="49" fontId="12" fillId="0" borderId="1" xfId="0" quotePrefix="1" applyNumberFormat="1" applyFont="1" applyBorder="1" applyProtection="1"/>
    <xf numFmtId="49" fontId="12" fillId="0" borderId="1" xfId="0" quotePrefix="1" applyNumberFormat="1" applyFont="1" applyBorder="1" applyAlignment="1" applyProtection="1">
      <alignment wrapText="1"/>
    </xf>
    <xf numFmtId="0" fontId="12" fillId="0" borderId="1" xfId="0" applyNumberFormat="1" applyFont="1" applyBorder="1" applyAlignment="1" applyProtection="1">
      <alignment horizontal="center" vertical="top"/>
    </xf>
    <xf numFmtId="49" fontId="11" fillId="0" borderId="0" xfId="0" applyNumberFormat="1" applyFont="1" applyBorder="1" applyProtection="1"/>
    <xf numFmtId="0" fontId="11" fillId="0" borderId="1" xfId="0" applyFont="1" applyBorder="1" applyProtection="1"/>
    <xf numFmtId="0" fontId="11" fillId="0" borderId="1" xfId="0" applyFont="1" applyBorder="1" applyAlignment="1" applyProtection="1">
      <alignment vertical="top"/>
    </xf>
    <xf numFmtId="0" fontId="11" fillId="0" borderId="1" xfId="0" applyNumberFormat="1" applyFont="1" applyBorder="1" applyAlignment="1" applyProtection="1">
      <alignment horizontal="center" vertical="top"/>
    </xf>
    <xf numFmtId="0" fontId="12" fillId="0" borderId="1" xfId="0" applyFont="1" applyBorder="1" applyProtection="1"/>
    <xf numFmtId="1" fontId="11" fillId="0" borderId="1" xfId="0" applyNumberFormat="1" applyFont="1" applyFill="1" applyBorder="1" applyProtection="1"/>
    <xf numFmtId="1" fontId="11" fillId="0" borderId="1" xfId="0" applyNumberFormat="1" applyFont="1" applyBorder="1" applyAlignment="1" applyProtection="1">
      <alignment horizontal="center"/>
    </xf>
    <xf numFmtId="1" fontId="11" fillId="0" borderId="0" xfId="0" applyNumberFormat="1" applyFont="1" applyProtection="1">
      <protection locked="0"/>
    </xf>
    <xf numFmtId="0" fontId="27" fillId="0" borderId="0" xfId="2" applyFont="1" applyAlignment="1">
      <alignment horizontal="left" vertical="center" indent="1"/>
    </xf>
    <xf numFmtId="49" fontId="10" fillId="0" borderId="0" xfId="0" applyNumberFormat="1" applyFont="1"/>
    <xf numFmtId="0" fontId="11" fillId="0" borderId="0" xfId="0" applyFont="1" applyAlignment="1"/>
    <xf numFmtId="0" fontId="11" fillId="0" borderId="0" xfId="3" applyNumberFormat="1" applyFont="1" applyAlignment="1">
      <alignment horizontal="left"/>
    </xf>
    <xf numFmtId="0" fontId="11" fillId="0" borderId="9" xfId="3" applyNumberFormat="1" applyFont="1" applyBorder="1" applyAlignment="1" applyProtection="1">
      <alignment horizontal="left" vertical="top"/>
    </xf>
    <xf numFmtId="0" fontId="11" fillId="0" borderId="0" xfId="3" applyNumberFormat="1" applyFont="1" applyAlignment="1">
      <alignment horizontal="left" vertical="top"/>
    </xf>
    <xf numFmtId="0" fontId="10" fillId="0" borderId="9" xfId="3" applyNumberFormat="1" applyFont="1" applyBorder="1" applyAlignment="1" applyProtection="1">
      <alignment horizontal="left" vertical="top" wrapText="1"/>
    </xf>
    <xf numFmtId="0" fontId="11" fillId="0" borderId="9" xfId="3" applyNumberFormat="1" applyFont="1" applyBorder="1" applyAlignment="1" applyProtection="1">
      <alignment horizontal="left" vertical="top"/>
      <protection locked="0"/>
    </xf>
    <xf numFmtId="0" fontId="10" fillId="0" borderId="9" xfId="3" applyNumberFormat="1" applyFont="1" applyBorder="1" applyAlignment="1" applyProtection="1">
      <alignment horizontal="left" vertical="top"/>
    </xf>
    <xf numFmtId="0" fontId="11" fillId="0" borderId="9" xfId="3" applyNumberFormat="1" applyFont="1" applyBorder="1" applyAlignment="1" applyProtection="1">
      <alignment horizontal="left" vertical="top" wrapText="1"/>
      <protection locked="0"/>
    </xf>
    <xf numFmtId="0" fontId="11" fillId="0" borderId="10" xfId="3" applyNumberFormat="1" applyFont="1" applyBorder="1" applyAlignment="1" applyProtection="1">
      <alignment horizontal="left" vertical="top"/>
      <protection locked="0"/>
    </xf>
    <xf numFmtId="0" fontId="11" fillId="6" borderId="3" xfId="3" applyNumberFormat="1" applyFont="1" applyFill="1" applyBorder="1" applyAlignment="1" applyProtection="1">
      <alignment horizontal="left" vertical="top" wrapText="1"/>
      <protection locked="0"/>
    </xf>
    <xf numFmtId="0" fontId="11" fillId="6" borderId="2" xfId="3" applyNumberFormat="1" applyFont="1" applyFill="1" applyBorder="1" applyAlignment="1" applyProtection="1">
      <alignment horizontal="left" vertical="top" wrapText="1"/>
      <protection locked="0"/>
    </xf>
    <xf numFmtId="0" fontId="11" fillId="6" borderId="4" xfId="3" applyNumberFormat="1" applyFont="1" applyFill="1" applyBorder="1" applyAlignment="1" applyProtection="1">
      <alignment horizontal="left" vertical="top" wrapText="1"/>
      <protection locked="0"/>
    </xf>
    <xf numFmtId="49" fontId="16" fillId="0" borderId="19" xfId="0" applyNumberFormat="1" applyFont="1" applyBorder="1" applyAlignment="1">
      <alignment horizontal="left"/>
    </xf>
    <xf numFmtId="0" fontId="16" fillId="0" borderId="8" xfId="3" applyNumberFormat="1" applyFont="1" applyBorder="1" applyAlignment="1" applyProtection="1">
      <alignment horizontal="left"/>
    </xf>
    <xf numFmtId="49" fontId="6" fillId="0" borderId="0" xfId="0" applyNumberFormat="1" applyFont="1" applyBorder="1" applyAlignment="1" applyProtection="1">
      <alignment horizontal="left"/>
      <protection locked="0"/>
    </xf>
    <xf numFmtId="0" fontId="12" fillId="0" borderId="0" xfId="0" applyFont="1" applyAlignment="1" applyProtection="1">
      <alignment wrapText="1"/>
      <protection locked="0"/>
    </xf>
    <xf numFmtId="0" fontId="12" fillId="0" borderId="1" xfId="0" applyFont="1" applyBorder="1" applyAlignment="1" applyProtection="1">
      <alignment horizontal="left" wrapText="1"/>
    </xf>
    <xf numFmtId="0" fontId="12" fillId="0" borderId="0" xfId="0" applyFont="1" applyAlignment="1" applyProtection="1">
      <alignment horizontal="center"/>
      <protection locked="0"/>
    </xf>
    <xf numFmtId="49" fontId="17" fillId="3" borderId="0" xfId="0" applyNumberFormat="1" applyFont="1" applyFill="1" applyAlignment="1" applyProtection="1">
      <alignment horizontal="left" wrapText="1"/>
    </xf>
    <xf numFmtId="0" fontId="17" fillId="3" borderId="0" xfId="0" applyFont="1" applyFill="1" applyAlignment="1" applyProtection="1">
      <alignment horizontal="center" wrapText="1"/>
    </xf>
    <xf numFmtId="49" fontId="11" fillId="0" borderId="3" xfId="0" applyNumberFormat="1" applyFont="1" applyBorder="1" applyAlignment="1" applyProtection="1">
      <alignment horizontal="left" vertical="top" wrapText="1"/>
    </xf>
    <xf numFmtId="0" fontId="23" fillId="0" borderId="3" xfId="0" applyFont="1" applyBorder="1" applyAlignment="1" applyProtection="1">
      <alignment horizontal="left" wrapText="1"/>
      <protection locked="0"/>
    </xf>
    <xf numFmtId="0" fontId="12" fillId="0" borderId="3" xfId="0" applyFont="1" applyBorder="1" applyAlignment="1" applyProtection="1">
      <alignment wrapText="1"/>
      <protection locked="0"/>
    </xf>
    <xf numFmtId="0" fontId="11" fillId="0" borderId="3" xfId="0" applyFont="1" applyBorder="1" applyAlignment="1" applyProtection="1">
      <alignment wrapText="1"/>
      <protection locked="0"/>
    </xf>
    <xf numFmtId="14" fontId="12" fillId="0" borderId="1" xfId="0" applyNumberFormat="1" applyFont="1" applyBorder="1" applyAlignment="1" applyProtection="1">
      <alignment horizontal="center" wrapText="1"/>
      <protection locked="0"/>
    </xf>
    <xf numFmtId="14" fontId="11" fillId="0" borderId="1" xfId="0" applyNumberFormat="1" applyFont="1" applyBorder="1" applyAlignment="1" applyProtection="1">
      <alignment horizontal="center" wrapText="1"/>
      <protection locked="0"/>
    </xf>
    <xf numFmtId="14" fontId="11" fillId="0" borderId="1" xfId="0" applyNumberFormat="1" applyFont="1" applyBorder="1" applyAlignment="1" applyProtection="1">
      <alignment wrapText="1"/>
      <protection locked="0"/>
    </xf>
    <xf numFmtId="49" fontId="17" fillId="3" borderId="0" xfId="0" applyNumberFormat="1" applyFont="1" applyFill="1" applyBorder="1" applyAlignment="1" applyProtection="1">
      <alignment wrapText="1"/>
    </xf>
    <xf numFmtId="0" fontId="18" fillId="3" borderId="0" xfId="0" applyFont="1" applyFill="1" applyAlignment="1" applyProtection="1">
      <alignment wrapText="1"/>
    </xf>
    <xf numFmtId="0" fontId="23" fillId="0" borderId="1" xfId="0" applyFont="1" applyBorder="1" applyAlignment="1" applyProtection="1">
      <alignment wrapText="1"/>
      <protection locked="0"/>
    </xf>
    <xf numFmtId="14" fontId="11" fillId="0" borderId="1" xfId="0" applyNumberFormat="1" applyFont="1" applyBorder="1" applyAlignment="1" applyProtection="1">
      <alignment horizontal="left" wrapText="1"/>
      <protection locked="0"/>
    </xf>
    <xf numFmtId="49" fontId="11" fillId="0" borderId="1" xfId="0" applyNumberFormat="1" applyFont="1" applyFill="1" applyBorder="1" applyAlignment="1" applyProtection="1">
      <alignment horizontal="left" wrapText="1"/>
    </xf>
    <xf numFmtId="0" fontId="23" fillId="0" borderId="1" xfId="0" applyNumberFormat="1" applyFont="1" applyFill="1" applyBorder="1" applyAlignment="1" applyProtection="1">
      <alignment wrapText="1"/>
      <protection locked="0"/>
    </xf>
    <xf numFmtId="0" fontId="12" fillId="0" borderId="1" xfId="0" applyNumberFormat="1" applyFont="1" applyBorder="1" applyAlignment="1" applyProtection="1">
      <alignment wrapText="1"/>
      <protection locked="0"/>
    </xf>
    <xf numFmtId="49" fontId="11" fillId="0" borderId="1" xfId="0" applyNumberFormat="1" applyFont="1" applyFill="1" applyBorder="1" applyAlignment="1" applyProtection="1">
      <alignment horizontal="left" vertical="top" wrapText="1"/>
    </xf>
    <xf numFmtId="0" fontId="23" fillId="0" borderId="1" xfId="0" applyFont="1" applyBorder="1" applyProtection="1">
      <protection locked="0"/>
    </xf>
    <xf numFmtId="0" fontId="12" fillId="0" borderId="1" xfId="0" applyFont="1" applyBorder="1" applyProtection="1">
      <protection locked="0"/>
    </xf>
    <xf numFmtId="0" fontId="11" fillId="0" borderId="1" xfId="0" applyFont="1" applyBorder="1" applyProtection="1">
      <protection locked="0"/>
    </xf>
    <xf numFmtId="49" fontId="23" fillId="0" borderId="1" xfId="0" applyNumberFormat="1" applyFont="1" applyBorder="1" applyAlignment="1" applyProtection="1">
      <alignment horizontal="left" wrapText="1"/>
      <protection locked="0"/>
    </xf>
    <xf numFmtId="49" fontId="11" fillId="0" borderId="1" xfId="0" applyNumberFormat="1" applyFont="1" applyBorder="1" applyAlignment="1" applyProtection="1">
      <alignment horizontal="left" wrapText="1"/>
      <protection locked="0"/>
    </xf>
    <xf numFmtId="0" fontId="28" fillId="0" borderId="0" xfId="0" applyFont="1" applyAlignment="1">
      <alignment vertical="center"/>
    </xf>
    <xf numFmtId="0" fontId="6" fillId="0" borderId="0" xfId="3" applyNumberFormat="1" applyFont="1" applyBorder="1" applyAlignment="1" applyProtection="1">
      <alignment horizontal="left" vertical="top"/>
    </xf>
    <xf numFmtId="0" fontId="4" fillId="0" borderId="0" xfId="3" applyNumberFormat="1" applyFont="1" applyBorder="1" applyAlignment="1" applyProtection="1">
      <alignment horizontal="left" vertical="center"/>
    </xf>
    <xf numFmtId="0" fontId="4" fillId="4" borderId="5" xfId="3" applyNumberFormat="1" applyFont="1" applyFill="1" applyBorder="1" applyAlignment="1" applyProtection="1">
      <alignment horizontal="left" vertical="center" wrapText="1"/>
      <protection locked="0"/>
    </xf>
    <xf numFmtId="0" fontId="4" fillId="4" borderId="6" xfId="3" applyNumberFormat="1" applyFont="1" applyFill="1" applyBorder="1" applyAlignment="1" applyProtection="1">
      <alignment horizontal="left" vertical="center" wrapText="1"/>
      <protection locked="0"/>
    </xf>
    <xf numFmtId="0" fontId="4" fillId="4" borderId="7"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pplyProtection="1">
      <alignment horizontal="left" vertical="top" wrapText="1"/>
      <protection locked="0"/>
    </xf>
    <xf numFmtId="0" fontId="4" fillId="5" borderId="0" xfId="3" applyNumberFormat="1" applyFont="1" applyFill="1" applyBorder="1" applyAlignment="1" applyProtection="1">
      <alignment horizontal="left" vertical="center" wrapText="1"/>
      <protection locked="0"/>
    </xf>
    <xf numFmtId="0" fontId="4" fillId="0" borderId="5" xfId="3" applyNumberFormat="1" applyFont="1" applyBorder="1" applyAlignment="1" applyProtection="1">
      <alignment horizontal="left" vertical="center"/>
    </xf>
    <xf numFmtId="0" fontId="4" fillId="0" borderId="6" xfId="3" applyNumberFormat="1" applyFont="1" applyBorder="1" applyAlignment="1" applyProtection="1">
      <alignment horizontal="left" vertical="center"/>
    </xf>
    <xf numFmtId="0" fontId="4" fillId="0" borderId="7" xfId="3" applyNumberFormat="1" applyFont="1" applyBorder="1" applyAlignment="1" applyProtection="1">
      <alignment horizontal="left" vertical="center"/>
    </xf>
    <xf numFmtId="0" fontId="5" fillId="0" borderId="0" xfId="3" applyNumberFormat="1" applyFont="1" applyBorder="1" applyAlignment="1" applyProtection="1">
      <alignment horizontal="center" vertical="center"/>
    </xf>
    <xf numFmtId="0" fontId="7" fillId="0" borderId="0" xfId="3" applyNumberFormat="1" applyFont="1" applyBorder="1" applyAlignment="1" applyProtection="1">
      <alignment horizontal="center" vertical="center"/>
    </xf>
    <xf numFmtId="0" fontId="5" fillId="0" borderId="5" xfId="3" applyNumberFormat="1" applyFont="1" applyBorder="1" applyAlignment="1" applyProtection="1">
      <alignment horizontal="left" vertical="center"/>
    </xf>
    <xf numFmtId="0" fontId="5" fillId="0" borderId="6" xfId="3" applyNumberFormat="1" applyFont="1" applyBorder="1" applyAlignment="1" applyProtection="1">
      <alignment horizontal="left" vertical="center"/>
    </xf>
    <xf numFmtId="0" fontId="5" fillId="0" borderId="7" xfId="3" applyNumberFormat="1" applyFont="1" applyBorder="1" applyAlignment="1" applyProtection="1">
      <alignment horizontal="left" vertical="center"/>
    </xf>
    <xf numFmtId="0" fontId="11" fillId="0" borderId="1" xfId="0" applyFont="1" applyBorder="1" applyAlignment="1" applyProtection="1">
      <alignment horizontal="left" wrapText="1"/>
    </xf>
    <xf numFmtId="0" fontId="12" fillId="0" borderId="24" xfId="0" applyFont="1" applyBorder="1" applyAlignment="1">
      <alignment vertical="center" wrapText="1"/>
    </xf>
    <xf numFmtId="0" fontId="7" fillId="0" borderId="0" xfId="3" applyNumberFormat="1" applyFont="1" applyBorder="1" applyAlignment="1" applyProtection="1">
      <alignment horizontal="left" vertical="top" wrapText="1"/>
    </xf>
    <xf numFmtId="0" fontId="29" fillId="0" borderId="0" xfId="3" applyNumberFormat="1" applyFont="1" applyBorder="1" applyAlignment="1" applyProtection="1">
      <alignment horizontal="left" vertical="top"/>
    </xf>
    <xf numFmtId="49" fontId="15" fillId="2" borderId="0" xfId="0" applyNumberFormat="1" applyFont="1" applyFill="1" applyAlignment="1" applyProtection="1">
      <alignment vertical="top" wrapText="1"/>
    </xf>
    <xf numFmtId="49" fontId="12" fillId="7" borderId="1" xfId="0" applyNumberFormat="1" applyFont="1" applyFill="1" applyBorder="1" applyAlignment="1" applyProtection="1">
      <alignment vertical="top" wrapText="1"/>
    </xf>
    <xf numFmtId="49" fontId="12" fillId="7" borderId="1" xfId="0" applyNumberFormat="1" applyFont="1" applyFill="1" applyBorder="1" applyProtection="1"/>
    <xf numFmtId="0" fontId="12" fillId="0" borderId="1" xfId="0" applyNumberFormat="1" applyFont="1" applyBorder="1" applyAlignment="1" applyProtection="1">
      <alignment horizontal="center"/>
    </xf>
    <xf numFmtId="0" fontId="12" fillId="0" borderId="0" xfId="0" applyFont="1" applyAlignment="1">
      <alignment horizontal="center"/>
    </xf>
    <xf numFmtId="0" fontId="12" fillId="2" borderId="0" xfId="0" applyNumberFormat="1" applyFont="1" applyFill="1" applyAlignment="1" applyProtection="1">
      <alignment horizontal="center"/>
    </xf>
    <xf numFmtId="49" fontId="12" fillId="7" borderId="1" xfId="0" applyNumberFormat="1" applyFont="1" applyFill="1" applyBorder="1" applyAlignment="1" applyProtection="1">
      <alignment vertical="top"/>
    </xf>
    <xf numFmtId="49" fontId="12" fillId="0" borderId="1" xfId="0" applyNumberFormat="1" applyFont="1" applyFill="1" applyBorder="1" applyAlignment="1" applyProtection="1">
      <alignment horizontal="center" vertical="top"/>
    </xf>
    <xf numFmtId="49" fontId="12" fillId="0" borderId="1" xfId="0" applyNumberFormat="1" applyFont="1" applyBorder="1" applyAlignment="1" applyProtection="1">
      <alignment horizontal="center"/>
    </xf>
  </cellXfs>
  <cellStyles count="4">
    <cellStyle name="Link" xfId="2" builtinId="8"/>
    <cellStyle name="Standard" xfId="0" builtinId="0"/>
    <cellStyle name="Standard 2" xfId="1"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6.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7</xdr:col>
      <xdr:colOff>1090782</xdr:colOff>
      <xdr:row>0</xdr:row>
      <xdr:rowOff>386860</xdr:rowOff>
    </xdr:from>
    <xdr:to>
      <xdr:col>8</xdr:col>
      <xdr:colOff>2521858</xdr:colOff>
      <xdr:row>0</xdr:row>
      <xdr:rowOff>1078512</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9782" y="386860"/>
          <a:ext cx="2725266" cy="691652"/>
        </a:xfrm>
        <a:prstGeom prst="rect">
          <a:avLst/>
        </a:prstGeom>
      </xdr:spPr>
    </xdr:pic>
    <xdr:clientData/>
  </xdr:twoCellAnchor>
  <xdr:twoCellAnchor editAs="oneCell">
    <xdr:from>
      <xdr:col>3</xdr:col>
      <xdr:colOff>314475</xdr:colOff>
      <xdr:row>0</xdr:row>
      <xdr:rowOff>465667</xdr:rowOff>
    </xdr:from>
    <xdr:to>
      <xdr:col>6</xdr:col>
      <xdr:colOff>211667</xdr:colOff>
      <xdr:row>0</xdr:row>
      <xdr:rowOff>1070428</xdr:rowOff>
    </xdr:to>
    <xdr:pic>
      <xdr:nvPicPr>
        <xdr:cNvPr id="6" name="Grafik 5" descr="Logo: Baden-Württemberg&#10;">
          <a:extLst>
            <a:ext uri="{FF2B5EF4-FFF2-40B4-BE49-F238E27FC236}">
              <a16:creationId xmlns:a16="http://schemas.microsoft.com/office/drawing/2014/main" id="{1AA6FC2A-62FE-4D8D-92DE-49EF35DC8161}"/>
            </a:ext>
          </a:extLst>
        </xdr:cNvPr>
        <xdr:cNvPicPr/>
      </xdr:nvPicPr>
      <xdr:blipFill>
        <a:blip xmlns:r="http://schemas.openxmlformats.org/officeDocument/2006/relationships" r:embed="rId2"/>
        <a:stretch>
          <a:fillRect/>
        </a:stretch>
      </xdr:blipFill>
      <xdr:spPr>
        <a:xfrm>
          <a:off x="2884713" y="465667"/>
          <a:ext cx="1753811" cy="604761"/>
        </a:xfrm>
        <a:prstGeom prst="rect">
          <a:avLst/>
        </a:prstGeom>
      </xdr:spPr>
    </xdr:pic>
    <xdr:clientData/>
  </xdr:twoCellAnchor>
  <xdr:twoCellAnchor editAs="oneCell">
    <xdr:from>
      <xdr:col>1</xdr:col>
      <xdr:colOff>320524</xdr:colOff>
      <xdr:row>0</xdr:row>
      <xdr:rowOff>350762</xdr:rowOff>
    </xdr:from>
    <xdr:to>
      <xdr:col>1</xdr:col>
      <xdr:colOff>1578428</xdr:colOff>
      <xdr:row>0</xdr:row>
      <xdr:rowOff>1096644</xdr:rowOff>
    </xdr:to>
    <xdr:pic>
      <xdr:nvPicPr>
        <xdr:cNvPr id="7" name="Grafik 6">
          <a:extLst>
            <a:ext uri="{FF2B5EF4-FFF2-40B4-BE49-F238E27FC236}">
              <a16:creationId xmlns:a16="http://schemas.microsoft.com/office/drawing/2014/main" id="{099E4559-F05F-45F6-8CF4-4FE21CDF22E1}"/>
            </a:ext>
          </a:extLst>
        </xdr:cNvPr>
        <xdr:cNvPicPr>
          <a:picLocks noChangeAspect="1"/>
        </xdr:cNvPicPr>
      </xdr:nvPicPr>
      <xdr:blipFill rotWithShape="1">
        <a:blip xmlns:r="http://schemas.openxmlformats.org/officeDocument/2006/relationships" r:embed="rId3"/>
        <a:srcRect r="78021"/>
        <a:stretch/>
      </xdr:blipFill>
      <xdr:spPr>
        <a:xfrm>
          <a:off x="544286" y="350762"/>
          <a:ext cx="1257904" cy="745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339987</xdr:colOff>
      <xdr:row>2</xdr:row>
      <xdr:rowOff>6029</xdr:rowOff>
    </xdr:from>
    <xdr:to>
      <xdr:col>6</xdr:col>
      <xdr:colOff>1516380</xdr:colOff>
      <xdr:row>5</xdr:row>
      <xdr:rowOff>138850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4307" y="425129"/>
          <a:ext cx="2791833" cy="658601"/>
        </a:xfrm>
        <a:prstGeom prst="rect">
          <a:avLst/>
        </a:prstGeom>
      </xdr:spPr>
    </xdr:pic>
    <xdr:clientData/>
  </xdr:twoCellAnchor>
  <xdr:twoCellAnchor editAs="oneCell">
    <xdr:from>
      <xdr:col>3</xdr:col>
      <xdr:colOff>112470</xdr:colOff>
      <xdr:row>2</xdr:row>
      <xdr:rowOff>56974</xdr:rowOff>
    </xdr:from>
    <xdr:to>
      <xdr:col>3</xdr:col>
      <xdr:colOff>1238008</xdr:colOff>
      <xdr:row>6</xdr:row>
      <xdr:rowOff>15709</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srcRect r="78021"/>
        <a:stretch/>
      </xdr:blipFill>
      <xdr:spPr>
        <a:xfrm>
          <a:off x="8540190" y="476074"/>
          <a:ext cx="1125538" cy="667395"/>
        </a:xfrm>
        <a:prstGeom prst="rect">
          <a:avLst/>
        </a:prstGeom>
      </xdr:spPr>
    </xdr:pic>
    <xdr:clientData/>
  </xdr:twoCellAnchor>
  <xdr:twoCellAnchor editAs="oneCell">
    <xdr:from>
      <xdr:col>3</xdr:col>
      <xdr:colOff>1607820</xdr:colOff>
      <xdr:row>2</xdr:row>
      <xdr:rowOff>106680</xdr:rowOff>
    </xdr:from>
    <xdr:to>
      <xdr:col>4</xdr:col>
      <xdr:colOff>1569720</xdr:colOff>
      <xdr:row>5</xdr:row>
      <xdr:rowOff>68580</xdr:rowOff>
    </xdr:to>
    <xdr:pic>
      <xdr:nvPicPr>
        <xdr:cNvPr id="7" name="Grafik 6" descr="Logo: Baden-Württemberg&#10;">
          <a:extLst>
            <a:ext uri="{FF2B5EF4-FFF2-40B4-BE49-F238E27FC236}">
              <a16:creationId xmlns:a16="http://schemas.microsoft.com/office/drawing/2014/main" id="{1C9938CC-8AD8-4753-928F-72F66FDB0AA4}"/>
            </a:ext>
          </a:extLst>
        </xdr:cNvPr>
        <xdr:cNvPicPr/>
      </xdr:nvPicPr>
      <xdr:blipFill>
        <a:blip xmlns:r="http://schemas.openxmlformats.org/officeDocument/2006/relationships" r:embed="rId3"/>
        <a:stretch>
          <a:fillRect/>
        </a:stretch>
      </xdr:blipFill>
      <xdr:spPr>
        <a:xfrm>
          <a:off x="10035540" y="525780"/>
          <a:ext cx="15773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1284062</xdr:colOff>
      <xdr:row>2</xdr:row>
      <xdr:rowOff>38450</xdr:rowOff>
    </xdr:from>
    <xdr:to>
      <xdr:col>7</xdr:col>
      <xdr:colOff>1330771</xdr:colOff>
      <xdr:row>6</xdr:row>
      <xdr:rowOff>54255</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453" y="502276"/>
          <a:ext cx="3028448" cy="711544"/>
        </a:xfrm>
        <a:prstGeom prst="rect">
          <a:avLst/>
        </a:prstGeom>
      </xdr:spPr>
    </xdr:pic>
    <xdr:clientData/>
  </xdr:twoCellAnchor>
  <xdr:twoCellAnchor editAs="oneCell">
    <xdr:from>
      <xdr:col>3</xdr:col>
      <xdr:colOff>85725</xdr:colOff>
      <xdr:row>2</xdr:row>
      <xdr:rowOff>101266</xdr:rowOff>
    </xdr:from>
    <xdr:to>
      <xdr:col>3</xdr:col>
      <xdr:colOff>1211263</xdr:colOff>
      <xdr:row>6</xdr:row>
      <xdr:rowOff>67787</xdr:rowOff>
    </xdr:to>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a:srcRect r="78021"/>
        <a:stretch/>
      </xdr:blipFill>
      <xdr:spPr>
        <a:xfrm>
          <a:off x="6324600" y="577516"/>
          <a:ext cx="1125538" cy="695390"/>
        </a:xfrm>
        <a:prstGeom prst="rect">
          <a:avLst/>
        </a:prstGeom>
      </xdr:spPr>
    </xdr:pic>
    <xdr:clientData/>
  </xdr:twoCellAnchor>
  <xdr:twoCellAnchor editAs="oneCell">
    <xdr:from>
      <xdr:col>4</xdr:col>
      <xdr:colOff>49694</xdr:colOff>
      <xdr:row>2</xdr:row>
      <xdr:rowOff>157370</xdr:rowOff>
    </xdr:from>
    <xdr:to>
      <xdr:col>5</xdr:col>
      <xdr:colOff>554934</xdr:colOff>
      <xdr:row>6</xdr:row>
      <xdr:rowOff>8283</xdr:rowOff>
    </xdr:to>
    <xdr:pic>
      <xdr:nvPicPr>
        <xdr:cNvPr id="7" name="Grafik 6" descr="Logo: Baden-Württemberg&#10;">
          <a:extLst>
            <a:ext uri="{FF2B5EF4-FFF2-40B4-BE49-F238E27FC236}">
              <a16:creationId xmlns:a16="http://schemas.microsoft.com/office/drawing/2014/main" id="{B57B950B-D0F6-4807-B87E-2D247F95A381}"/>
            </a:ext>
          </a:extLst>
        </xdr:cNvPr>
        <xdr:cNvPicPr/>
      </xdr:nvPicPr>
      <xdr:blipFill>
        <a:blip xmlns:r="http://schemas.openxmlformats.org/officeDocument/2006/relationships" r:embed="rId3"/>
        <a:stretch>
          <a:fillRect/>
        </a:stretch>
      </xdr:blipFill>
      <xdr:spPr>
        <a:xfrm>
          <a:off x="10841933" y="621196"/>
          <a:ext cx="1996110" cy="5466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1314587</xdr:colOff>
      <xdr:row>2</xdr:row>
      <xdr:rowOff>91018</xdr:rowOff>
    </xdr:from>
    <xdr:to>
      <xdr:col>7</xdr:col>
      <xdr:colOff>1173480</xdr:colOff>
      <xdr:row>6</xdr:row>
      <xdr:rowOff>70182</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4927" y="548218"/>
          <a:ext cx="2876413" cy="680204"/>
        </a:xfrm>
        <a:prstGeom prst="rect">
          <a:avLst/>
        </a:prstGeom>
      </xdr:spPr>
    </xdr:pic>
    <xdr:clientData/>
  </xdr:twoCellAnchor>
  <xdr:twoCellAnchor editAs="oneCell">
    <xdr:from>
      <xdr:col>3</xdr:col>
      <xdr:colOff>21166</xdr:colOff>
      <xdr:row>2</xdr:row>
      <xdr:rowOff>107450</xdr:rowOff>
    </xdr:from>
    <xdr:to>
      <xdr:col>3</xdr:col>
      <xdr:colOff>1146704</xdr:colOff>
      <xdr:row>6</xdr:row>
      <xdr:rowOff>71320</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srcRect r="78021"/>
        <a:stretch/>
      </xdr:blipFill>
      <xdr:spPr>
        <a:xfrm>
          <a:off x="5683249" y="594283"/>
          <a:ext cx="1125538" cy="695390"/>
        </a:xfrm>
        <a:prstGeom prst="rect">
          <a:avLst/>
        </a:prstGeom>
      </xdr:spPr>
    </xdr:pic>
    <xdr:clientData/>
  </xdr:twoCellAnchor>
  <xdr:twoCellAnchor editAs="oneCell">
    <xdr:from>
      <xdr:col>4</xdr:col>
      <xdr:colOff>53340</xdr:colOff>
      <xdr:row>2</xdr:row>
      <xdr:rowOff>121920</xdr:rowOff>
    </xdr:from>
    <xdr:to>
      <xdr:col>5</xdr:col>
      <xdr:colOff>594360</xdr:colOff>
      <xdr:row>5</xdr:row>
      <xdr:rowOff>160020</xdr:rowOff>
    </xdr:to>
    <xdr:pic>
      <xdr:nvPicPr>
        <xdr:cNvPr id="7" name="Grafik 6" descr="Logo: Baden-Württemberg&#10;">
          <a:extLst>
            <a:ext uri="{FF2B5EF4-FFF2-40B4-BE49-F238E27FC236}">
              <a16:creationId xmlns:a16="http://schemas.microsoft.com/office/drawing/2014/main" id="{F3DDAD33-9C1B-458C-9516-902B759C8EE1}"/>
            </a:ext>
          </a:extLst>
        </xdr:cNvPr>
        <xdr:cNvPicPr/>
      </xdr:nvPicPr>
      <xdr:blipFill>
        <a:blip xmlns:r="http://schemas.openxmlformats.org/officeDocument/2006/relationships" r:embed="rId3"/>
        <a:stretch>
          <a:fillRect/>
        </a:stretch>
      </xdr:blipFill>
      <xdr:spPr>
        <a:xfrm>
          <a:off x="8884920" y="579120"/>
          <a:ext cx="2049780" cy="5638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51436</xdr:colOff>
      <xdr:row>1</xdr:row>
      <xdr:rowOff>99060</xdr:rowOff>
    </xdr:from>
    <xdr:to>
      <xdr:col>6</xdr:col>
      <xdr:colOff>236220</xdr:colOff>
      <xdr:row>4</xdr:row>
      <xdr:rowOff>58039</xdr:rowOff>
    </xdr:to>
    <xdr:pic>
      <xdr:nvPicPr>
        <xdr:cNvPr id="6" name="Grafik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a:srcRect r="78021"/>
        <a:stretch/>
      </xdr:blipFill>
      <xdr:spPr>
        <a:xfrm>
          <a:off x="12632056" y="327660"/>
          <a:ext cx="931544" cy="545719"/>
        </a:xfrm>
        <a:prstGeom prst="rect">
          <a:avLst/>
        </a:prstGeom>
      </xdr:spPr>
    </xdr:pic>
    <xdr:clientData/>
  </xdr:twoCellAnchor>
  <xdr:twoCellAnchor editAs="oneCell">
    <xdr:from>
      <xdr:col>4</xdr:col>
      <xdr:colOff>571501</xdr:colOff>
      <xdr:row>11</xdr:row>
      <xdr:rowOff>158116</xdr:rowOff>
    </xdr:from>
    <xdr:to>
      <xdr:col>7</xdr:col>
      <xdr:colOff>640081</xdr:colOff>
      <xdr:row>15</xdr:row>
      <xdr:rowOff>6214</xdr:rowOff>
    </xdr:to>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05361" y="2398396"/>
          <a:ext cx="2308860" cy="549138"/>
        </a:xfrm>
        <a:prstGeom prst="rect">
          <a:avLst/>
        </a:prstGeom>
      </xdr:spPr>
    </xdr:pic>
    <xdr:clientData/>
  </xdr:twoCellAnchor>
  <xdr:twoCellAnchor editAs="oneCell">
    <xdr:from>
      <xdr:col>5</xdr:col>
      <xdr:colOff>7620</xdr:colOff>
      <xdr:row>7</xdr:row>
      <xdr:rowOff>99060</xdr:rowOff>
    </xdr:from>
    <xdr:to>
      <xdr:col>7</xdr:col>
      <xdr:colOff>243840</xdr:colOff>
      <xdr:row>9</xdr:row>
      <xdr:rowOff>220980</xdr:rowOff>
    </xdr:to>
    <xdr:pic>
      <xdr:nvPicPr>
        <xdr:cNvPr id="7" name="Grafik 6" descr="Logo: Baden-Württemberg&#10;">
          <a:extLst>
            <a:ext uri="{FF2B5EF4-FFF2-40B4-BE49-F238E27FC236}">
              <a16:creationId xmlns:a16="http://schemas.microsoft.com/office/drawing/2014/main" id="{18E8AF06-CB66-4BC9-B5D7-88CA2D366A0C}"/>
            </a:ext>
          </a:extLst>
        </xdr:cNvPr>
        <xdr:cNvPicPr/>
      </xdr:nvPicPr>
      <xdr:blipFill>
        <a:blip xmlns:r="http://schemas.openxmlformats.org/officeDocument/2006/relationships" r:embed="rId3"/>
        <a:stretch>
          <a:fillRect/>
        </a:stretch>
      </xdr:blipFill>
      <xdr:spPr>
        <a:xfrm>
          <a:off x="12588240" y="1470660"/>
          <a:ext cx="1729740" cy="4724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51436</xdr:colOff>
      <xdr:row>1</xdr:row>
      <xdr:rowOff>99061</xdr:rowOff>
    </xdr:from>
    <xdr:to>
      <xdr:col>2</xdr:col>
      <xdr:colOff>19997</xdr:colOff>
      <xdr:row>4</xdr:row>
      <xdr:rowOff>45721</xdr:rowOff>
    </xdr:to>
    <xdr:pic>
      <xdr:nvPicPr>
        <xdr:cNvPr id="2" name="Grafik 1">
          <a:extLst>
            <a:ext uri="{FF2B5EF4-FFF2-40B4-BE49-F238E27FC236}">
              <a16:creationId xmlns:a16="http://schemas.microsoft.com/office/drawing/2014/main" id="{3119AA57-D2DE-4E8B-944C-637EE783FADF}"/>
            </a:ext>
          </a:extLst>
        </xdr:cNvPr>
        <xdr:cNvPicPr>
          <a:picLocks noChangeAspect="1"/>
        </xdr:cNvPicPr>
      </xdr:nvPicPr>
      <xdr:blipFill rotWithShape="1">
        <a:blip xmlns:r="http://schemas.openxmlformats.org/officeDocument/2006/relationships" r:embed="rId1"/>
        <a:srcRect r="78021"/>
        <a:stretch/>
      </xdr:blipFill>
      <xdr:spPr>
        <a:xfrm>
          <a:off x="13584556" y="327661"/>
          <a:ext cx="715321" cy="594360"/>
        </a:xfrm>
        <a:prstGeom prst="rect">
          <a:avLst/>
        </a:prstGeom>
      </xdr:spPr>
    </xdr:pic>
    <xdr:clientData/>
  </xdr:twoCellAnchor>
  <xdr:twoCellAnchor editAs="oneCell">
    <xdr:from>
      <xdr:col>1</xdr:col>
      <xdr:colOff>0</xdr:colOff>
      <xdr:row>8</xdr:row>
      <xdr:rowOff>0</xdr:rowOff>
    </xdr:from>
    <xdr:to>
      <xdr:col>3</xdr:col>
      <xdr:colOff>15240</xdr:colOff>
      <xdr:row>10</xdr:row>
      <xdr:rowOff>99060</xdr:rowOff>
    </xdr:to>
    <xdr:pic>
      <xdr:nvPicPr>
        <xdr:cNvPr id="3" name="Grafik 2" descr="Logo: Baden-Württemberg&#10;">
          <a:extLst>
            <a:ext uri="{FF2B5EF4-FFF2-40B4-BE49-F238E27FC236}">
              <a16:creationId xmlns:a16="http://schemas.microsoft.com/office/drawing/2014/main" id="{BEDD1EE7-90FE-4CC5-958C-1256CAEBE6A2}"/>
            </a:ext>
          </a:extLst>
        </xdr:cNvPr>
        <xdr:cNvPicPr/>
      </xdr:nvPicPr>
      <xdr:blipFill>
        <a:blip xmlns:r="http://schemas.openxmlformats.org/officeDocument/2006/relationships" r:embed="rId2"/>
        <a:stretch>
          <a:fillRect/>
        </a:stretch>
      </xdr:blipFill>
      <xdr:spPr>
        <a:xfrm>
          <a:off x="13533120" y="1577340"/>
          <a:ext cx="1691640" cy="449580"/>
        </a:xfrm>
        <a:prstGeom prst="rect">
          <a:avLst/>
        </a:prstGeom>
      </xdr:spPr>
    </xdr:pic>
    <xdr:clientData/>
  </xdr:twoCellAnchor>
  <xdr:twoCellAnchor editAs="oneCell">
    <xdr:from>
      <xdr:col>0</xdr:col>
      <xdr:colOff>13533121</xdr:colOff>
      <xdr:row>12</xdr:row>
      <xdr:rowOff>30480</xdr:rowOff>
    </xdr:from>
    <xdr:to>
      <xdr:col>3</xdr:col>
      <xdr:colOff>281940</xdr:colOff>
      <xdr:row>15</xdr:row>
      <xdr:rowOff>1280</xdr:rowOff>
    </xdr:to>
    <xdr:pic>
      <xdr:nvPicPr>
        <xdr:cNvPr id="4" name="Grafik 3">
          <a:extLst>
            <a:ext uri="{FF2B5EF4-FFF2-40B4-BE49-F238E27FC236}">
              <a16:creationId xmlns:a16="http://schemas.microsoft.com/office/drawing/2014/main" id="{856CF705-7799-4645-B83C-E8D214C85E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33121" y="2392680"/>
          <a:ext cx="2087879" cy="4965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tabSelected="1" zoomScale="107" zoomScaleNormal="107" workbookViewId="0">
      <selection activeCell="B10" sqref="B10"/>
    </sheetView>
  </sheetViews>
  <sheetFormatPr baseColWidth="10" defaultRowHeight="13.8"/>
  <cols>
    <col min="1" max="1" width="8.6640625" style="26" customWidth="1"/>
    <col min="2" max="2" width="162.77734375" style="28" customWidth="1"/>
    <col min="3" max="3" width="10.88671875" style="20"/>
    <col min="4" max="16384" width="11.5546875" style="21"/>
  </cols>
  <sheetData>
    <row r="1" spans="1:3" s="17" customFormat="1" ht="18">
      <c r="A1" s="241" t="s">
        <v>201</v>
      </c>
      <c r="B1" s="16"/>
    </row>
    <row r="2" spans="1:3">
      <c r="A2" s="18" t="s">
        <v>159</v>
      </c>
      <c r="B2" s="19" t="s">
        <v>160</v>
      </c>
    </row>
    <row r="3" spans="1:3">
      <c r="A3" s="18">
        <v>1</v>
      </c>
      <c r="B3" s="19" t="s">
        <v>210</v>
      </c>
    </row>
    <row r="4" spans="1:3">
      <c r="A4" s="18">
        <v>2</v>
      </c>
      <c r="B4" s="19" t="s">
        <v>220</v>
      </c>
    </row>
    <row r="5" spans="1:3">
      <c r="A5" s="18">
        <v>3</v>
      </c>
      <c r="B5" s="19" t="s">
        <v>173</v>
      </c>
    </row>
    <row r="6" spans="1:3">
      <c r="A6" s="18">
        <v>4</v>
      </c>
      <c r="B6" s="19" t="s">
        <v>221</v>
      </c>
    </row>
    <row r="7" spans="1:3" s="23" customFormat="1" ht="30" customHeight="1">
      <c r="A7" s="18">
        <v>5</v>
      </c>
      <c r="B7" s="24" t="s">
        <v>248</v>
      </c>
      <c r="C7" s="22"/>
    </row>
    <row r="8" spans="1:3">
      <c r="A8" s="18">
        <v>6</v>
      </c>
      <c r="B8" s="24" t="s">
        <v>202</v>
      </c>
    </row>
    <row r="9" spans="1:3" ht="41.4">
      <c r="A9" s="18">
        <v>7</v>
      </c>
      <c r="B9" s="24" t="s">
        <v>222</v>
      </c>
    </row>
    <row r="10" spans="1:3" ht="27.6">
      <c r="A10" s="18">
        <v>8</v>
      </c>
      <c r="B10" s="24" t="s">
        <v>249</v>
      </c>
    </row>
    <row r="11" spans="1:3">
      <c r="A11" s="18">
        <v>9</v>
      </c>
      <c r="B11" s="24" t="s">
        <v>203</v>
      </c>
    </row>
    <row r="12" spans="1:3" ht="28.2" thickBot="1">
      <c r="A12" s="25">
        <v>10</v>
      </c>
      <c r="B12" s="286" t="s">
        <v>250</v>
      </c>
    </row>
    <row r="13" spans="1:3">
      <c r="B13" s="27"/>
    </row>
  </sheetData>
  <sheetProtection algorithmName="SHA-512" hashValue="+VBKyuRhHESlvYn5lSX6Sxi9XHzjBkwmQiWXiYrFPfe0QvTBx8kIHw+EsJAqmTI8U+o5mSwsN02FyrYbH6QTkg==" saltValue="PKYwaUgwtnstaehM70aU3g=="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view="pageLayout" zoomScale="94" zoomScaleNormal="100" zoomScalePageLayoutView="94" workbookViewId="0">
      <selection activeCell="D8" sqref="D8:I8"/>
    </sheetView>
  </sheetViews>
  <sheetFormatPr baseColWidth="10" defaultColWidth="13.5546875" defaultRowHeight="15.6"/>
  <cols>
    <col min="1" max="1" width="3.109375" style="9" customWidth="1"/>
    <col min="2" max="2" width="29.44140625" style="9" customWidth="1"/>
    <col min="3" max="3" width="3.44140625" style="9" customWidth="1"/>
    <col min="4" max="4" width="4.44140625" style="9" customWidth="1"/>
    <col min="5" max="5" width="18.109375" style="9" customWidth="1"/>
    <col min="6" max="6" width="3.44140625" style="9" customWidth="1"/>
    <col min="7" max="7" width="3.88671875" style="9" customWidth="1"/>
    <col min="8" max="8" width="18.109375" style="9" customWidth="1"/>
    <col min="9" max="9" width="41.88671875" style="9" customWidth="1"/>
    <col min="10" max="16384" width="13.5546875" style="9"/>
  </cols>
  <sheetData>
    <row r="1" spans="1:9" ht="87.75" customHeight="1">
      <c r="B1" s="1"/>
      <c r="E1" s="10" t="s">
        <v>219</v>
      </c>
      <c r="F1" s="7"/>
      <c r="H1" s="7"/>
      <c r="I1" s="11" t="s">
        <v>218</v>
      </c>
    </row>
    <row r="2" spans="1:9" ht="8.1" customHeight="1"/>
    <row r="3" spans="1:9" s="2" customFormat="1">
      <c r="A3" s="280" t="s">
        <v>115</v>
      </c>
      <c r="B3" s="280"/>
      <c r="C3" s="280"/>
      <c r="D3" s="280"/>
      <c r="E3" s="280"/>
      <c r="F3" s="280"/>
      <c r="G3" s="280"/>
      <c r="H3" s="280"/>
      <c r="I3" s="280"/>
    </row>
    <row r="4" spans="1:9" s="2" customFormat="1">
      <c r="A4" s="281" t="s">
        <v>167</v>
      </c>
      <c r="B4" s="281"/>
      <c r="C4" s="281"/>
      <c r="D4" s="281"/>
      <c r="E4" s="281"/>
      <c r="F4" s="281"/>
      <c r="G4" s="281"/>
      <c r="H4" s="281"/>
      <c r="I4" s="281"/>
    </row>
    <row r="6" spans="1:9">
      <c r="A6" s="9" t="s">
        <v>116</v>
      </c>
    </row>
    <row r="7" spans="1:9" ht="8.1" customHeight="1"/>
    <row r="8" spans="1:9">
      <c r="A8" s="3" t="s">
        <v>117</v>
      </c>
      <c r="B8" s="271" t="s">
        <v>118</v>
      </c>
      <c r="C8" s="271"/>
      <c r="D8" s="282" t="s">
        <v>140</v>
      </c>
      <c r="E8" s="283"/>
      <c r="F8" s="283"/>
      <c r="G8" s="283"/>
      <c r="H8" s="283"/>
      <c r="I8" s="284"/>
    </row>
    <row r="9" spans="1:9" ht="8.1" customHeight="1">
      <c r="A9" s="3"/>
    </row>
    <row r="10" spans="1:9">
      <c r="A10" s="3" t="s">
        <v>119</v>
      </c>
      <c r="B10" s="271" t="s">
        <v>120</v>
      </c>
      <c r="C10" s="271"/>
      <c r="D10" s="277" t="s">
        <v>141</v>
      </c>
      <c r="E10" s="278"/>
      <c r="F10" s="278"/>
      <c r="G10" s="278"/>
      <c r="H10" s="278"/>
      <c r="I10" s="279"/>
    </row>
    <row r="11" spans="1:9" ht="8.1" customHeight="1">
      <c r="A11" s="3"/>
    </row>
    <row r="12" spans="1:9">
      <c r="A12" s="3" t="s">
        <v>121</v>
      </c>
      <c r="B12" s="271" t="s">
        <v>122</v>
      </c>
      <c r="C12" s="271"/>
      <c r="D12" s="277" t="s">
        <v>142</v>
      </c>
      <c r="E12" s="278"/>
      <c r="F12" s="278"/>
      <c r="G12" s="278"/>
      <c r="H12" s="278"/>
      <c r="I12" s="279"/>
    </row>
    <row r="13" spans="1:9" ht="8.1" customHeight="1">
      <c r="A13" s="3"/>
    </row>
    <row r="14" spans="1:9">
      <c r="A14" s="3" t="s">
        <v>123</v>
      </c>
      <c r="B14" s="271" t="s">
        <v>124</v>
      </c>
      <c r="C14" s="271"/>
      <c r="D14" s="277" t="s">
        <v>143</v>
      </c>
      <c r="E14" s="278"/>
      <c r="F14" s="278"/>
      <c r="G14" s="278"/>
      <c r="H14" s="278"/>
      <c r="I14" s="279"/>
    </row>
    <row r="15" spans="1:9" ht="8.1" customHeight="1">
      <c r="A15" s="3"/>
    </row>
    <row r="16" spans="1:9">
      <c r="A16" s="3" t="s">
        <v>125</v>
      </c>
      <c r="B16" s="271" t="s">
        <v>126</v>
      </c>
      <c r="C16" s="271"/>
      <c r="D16" s="272"/>
      <c r="E16" s="273"/>
      <c r="F16" s="273"/>
      <c r="G16" s="273"/>
      <c r="H16" s="273"/>
      <c r="I16" s="274"/>
    </row>
    <row r="17" spans="1:9" ht="8.1" customHeight="1">
      <c r="A17" s="3"/>
      <c r="D17" s="4"/>
      <c r="E17" s="4"/>
      <c r="F17" s="4"/>
      <c r="G17" s="4"/>
      <c r="H17" s="4"/>
      <c r="I17" s="4"/>
    </row>
    <row r="18" spans="1:9">
      <c r="A18" s="3" t="s">
        <v>127</v>
      </c>
      <c r="B18" s="271" t="s">
        <v>128</v>
      </c>
      <c r="C18" s="271"/>
      <c r="D18" s="272"/>
      <c r="E18" s="273"/>
      <c r="F18" s="273"/>
      <c r="G18" s="273"/>
      <c r="H18" s="273"/>
      <c r="I18" s="274"/>
    </row>
    <row r="19" spans="1:9" ht="8.1" customHeight="1">
      <c r="A19" s="3"/>
      <c r="D19" s="4"/>
      <c r="E19" s="4"/>
      <c r="F19" s="4"/>
      <c r="G19" s="4"/>
      <c r="H19" s="4"/>
      <c r="I19" s="4"/>
    </row>
    <row r="20" spans="1:9">
      <c r="A20" s="3" t="s">
        <v>129</v>
      </c>
      <c r="B20" s="271" t="s">
        <v>158</v>
      </c>
      <c r="C20" s="271"/>
      <c r="D20" s="272"/>
      <c r="E20" s="273"/>
      <c r="F20" s="273"/>
      <c r="G20" s="273"/>
      <c r="H20" s="273"/>
      <c r="I20" s="274"/>
    </row>
    <row r="21" spans="1:9" ht="8.1" customHeight="1">
      <c r="A21" s="3"/>
      <c r="D21" s="4"/>
      <c r="E21" s="4"/>
      <c r="F21" s="4"/>
      <c r="G21" s="4"/>
      <c r="H21" s="4"/>
      <c r="I21" s="4"/>
    </row>
    <row r="22" spans="1:9">
      <c r="A22" s="3" t="s">
        <v>130</v>
      </c>
      <c r="B22" s="271" t="s">
        <v>131</v>
      </c>
      <c r="C22" s="271"/>
      <c r="D22" s="272"/>
      <c r="E22" s="273"/>
      <c r="F22" s="273"/>
      <c r="G22" s="273"/>
      <c r="H22" s="273"/>
      <c r="I22" s="274"/>
    </row>
    <row r="23" spans="1:9" ht="8.1" customHeight="1">
      <c r="A23" s="3"/>
      <c r="D23" s="4"/>
      <c r="E23" s="4"/>
      <c r="F23" s="4"/>
      <c r="G23" s="4"/>
      <c r="H23" s="4"/>
      <c r="I23" s="4"/>
    </row>
    <row r="24" spans="1:9">
      <c r="A24" s="3" t="s">
        <v>132</v>
      </c>
      <c r="B24" s="271" t="s">
        <v>133</v>
      </c>
      <c r="C24" s="271"/>
      <c r="D24" s="272"/>
      <c r="E24" s="273"/>
      <c r="F24" s="273"/>
      <c r="G24" s="273"/>
      <c r="H24" s="273"/>
      <c r="I24" s="274"/>
    </row>
    <row r="25" spans="1:9" ht="8.1" customHeight="1">
      <c r="A25" s="3"/>
      <c r="D25" s="4"/>
      <c r="E25" s="4"/>
      <c r="F25" s="4"/>
      <c r="G25" s="4"/>
      <c r="H25" s="4"/>
      <c r="I25" s="4"/>
    </row>
    <row r="26" spans="1:9">
      <c r="A26" s="3" t="s">
        <v>134</v>
      </c>
      <c r="B26" s="271" t="s">
        <v>135</v>
      </c>
      <c r="C26" s="271"/>
      <c r="D26" s="5" t="s">
        <v>136</v>
      </c>
      <c r="E26" s="6"/>
      <c r="F26" s="4"/>
      <c r="G26" s="5" t="s">
        <v>137</v>
      </c>
      <c r="H26" s="6"/>
      <c r="I26" s="4"/>
    </row>
    <row r="27" spans="1:9" s="7" customFormat="1" ht="27.9" customHeight="1">
      <c r="B27" s="287" t="s">
        <v>212</v>
      </c>
      <c r="C27" s="10"/>
      <c r="D27" s="275"/>
      <c r="E27" s="275"/>
      <c r="F27" s="275"/>
      <c r="G27" s="275"/>
      <c r="H27" s="275"/>
      <c r="I27" s="275"/>
    </row>
    <row r="28" spans="1:9" ht="8.1" customHeight="1"/>
    <row r="29" spans="1:9">
      <c r="A29" s="9" t="s">
        <v>138</v>
      </c>
    </row>
    <row r="30" spans="1:9" ht="8.1" customHeight="1"/>
    <row r="31" spans="1:9" ht="31.5" customHeight="1">
      <c r="A31" s="276"/>
      <c r="B31" s="276"/>
      <c r="D31" s="276"/>
      <c r="E31" s="276"/>
      <c r="F31" s="276"/>
      <c r="G31" s="276"/>
      <c r="H31" s="276"/>
      <c r="I31" s="276"/>
    </row>
    <row r="32" spans="1:9" s="8" customFormat="1" ht="15.15" customHeight="1">
      <c r="A32" s="270" t="s">
        <v>139</v>
      </c>
      <c r="B32" s="270"/>
      <c r="D32" s="288" t="s">
        <v>211</v>
      </c>
      <c r="E32" s="288"/>
      <c r="F32" s="288"/>
      <c r="G32" s="288"/>
      <c r="H32" s="288"/>
      <c r="I32" s="288"/>
    </row>
    <row r="34" ht="39.9" customHeight="1"/>
  </sheetData>
  <sheetProtection algorithmName="SHA-512" hashValue="iYYrQUfc1mn+3eMUQsO+f0u1WqoxX1f9GUsWvhg32y2MuHkycb+x4KORPjmVGNw7iX4wspb0VWlk5DHnWV+h6A==" saltValue="PzRIOC5TPOTBh0f2zCDgOg==" spinCount="100000" sheet="1" objects="1" scenarios="1"/>
  <mergeCells count="26">
    <mergeCell ref="A3:I3"/>
    <mergeCell ref="A4:I4"/>
    <mergeCell ref="B8:C8"/>
    <mergeCell ref="D8:I8"/>
    <mergeCell ref="B10:C10"/>
    <mergeCell ref="D10:I10"/>
    <mergeCell ref="B12:C12"/>
    <mergeCell ref="D12:I12"/>
    <mergeCell ref="B14:C14"/>
    <mergeCell ref="D14:I14"/>
    <mergeCell ref="B16:C16"/>
    <mergeCell ref="D16:I16"/>
    <mergeCell ref="B18:C18"/>
    <mergeCell ref="D18:I18"/>
    <mergeCell ref="B20:C20"/>
    <mergeCell ref="D20:I20"/>
    <mergeCell ref="B22:C22"/>
    <mergeCell ref="D22:I22"/>
    <mergeCell ref="A32:B32"/>
    <mergeCell ref="D32:I32"/>
    <mergeCell ref="B24:C24"/>
    <mergeCell ref="D24:I24"/>
    <mergeCell ref="B26:C26"/>
    <mergeCell ref="D27:I27"/>
    <mergeCell ref="A31:B31"/>
    <mergeCell ref="D31:I31"/>
  </mergeCells>
  <printOptions horizontalCentered="1"/>
  <pageMargins left="0.39370078740157483" right="0.39370078740157483" top="1.1811023622047245" bottom="0.78740157480314965" header="0.39370078740157483" footer="0.39370078740157483"/>
  <pageSetup paperSize="9" scale="89"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D122"/>
  <sheetViews>
    <sheetView zoomScaleNormal="100" workbookViewId="0">
      <pane xSplit="1" topLeftCell="B1" activePane="topRight" state="frozen"/>
      <selection pane="topRight" activeCell="A15" sqref="A15"/>
    </sheetView>
  </sheetViews>
  <sheetFormatPr baseColWidth="10" defaultColWidth="10.88671875" defaultRowHeight="13.8"/>
  <cols>
    <col min="1" max="1" width="54.88671875" style="62" bestFit="1" customWidth="1"/>
    <col min="2" max="2" width="33.5546875" style="30" bestFit="1" customWidth="1"/>
    <col min="3" max="3" width="34.44140625" style="30" customWidth="1"/>
    <col min="4" max="4" width="23.5546875" style="30" customWidth="1"/>
    <col min="5" max="5" width="24.21875" style="30" customWidth="1"/>
    <col min="6" max="151" width="23.5546875" style="30" customWidth="1"/>
    <col min="152" max="16384" width="10.88671875" style="30"/>
  </cols>
  <sheetData>
    <row r="1" spans="1:394" ht="18.600000000000001" thickBot="1">
      <c r="A1" s="29" t="s">
        <v>204</v>
      </c>
      <c r="D1" s="31"/>
      <c r="E1" s="12" t="s">
        <v>216</v>
      </c>
      <c r="F1" s="13" t="s">
        <v>218</v>
      </c>
      <c r="G1" s="31"/>
    </row>
    <row r="2" spans="1:394" ht="14.4" thickBot="1">
      <c r="A2" s="32" t="s">
        <v>175</v>
      </c>
      <c r="B2" s="33">
        <v>2025</v>
      </c>
      <c r="D2" s="31"/>
      <c r="E2" s="12" t="s">
        <v>217</v>
      </c>
      <c r="F2" s="31"/>
      <c r="G2" s="31"/>
    </row>
    <row r="3" spans="1:394">
      <c r="A3" s="34" t="s">
        <v>168</v>
      </c>
      <c r="B3" s="35" t="s">
        <v>247</v>
      </c>
      <c r="D3" s="31"/>
      <c r="E3" s="31"/>
      <c r="F3" s="31"/>
      <c r="G3" s="31"/>
    </row>
    <row r="4" spans="1:394">
      <c r="A4" s="36" t="s">
        <v>0</v>
      </c>
      <c r="B4" s="37" t="s">
        <v>92</v>
      </c>
      <c r="D4" s="31"/>
      <c r="E4" s="31"/>
      <c r="F4" s="31"/>
      <c r="G4" s="31"/>
    </row>
    <row r="5" spans="1:394">
      <c r="A5" s="36" t="s">
        <v>4</v>
      </c>
      <c r="B5" s="37" t="s">
        <v>170</v>
      </c>
      <c r="D5" s="31"/>
      <c r="E5" s="31"/>
      <c r="F5" s="31"/>
      <c r="G5" s="31"/>
    </row>
    <row r="6" spans="1:394" ht="14.4" thickBot="1">
      <c r="A6" s="38" t="s">
        <v>96</v>
      </c>
      <c r="B6" s="39" t="s">
        <v>93</v>
      </c>
      <c r="D6" s="31"/>
      <c r="E6" s="31"/>
      <c r="F6" s="31"/>
      <c r="G6" s="31"/>
    </row>
    <row r="8" spans="1:394" s="42" customFormat="1" ht="18">
      <c r="A8" s="40" t="s">
        <v>109</v>
      </c>
      <c r="B8" s="41">
        <v>1</v>
      </c>
      <c r="C8" s="41">
        <v>2</v>
      </c>
      <c r="D8" s="41">
        <v>3</v>
      </c>
      <c r="E8" s="41">
        <v>4</v>
      </c>
      <c r="F8" s="41">
        <v>5</v>
      </c>
      <c r="G8" s="41">
        <v>6</v>
      </c>
      <c r="H8" s="41">
        <v>7</v>
      </c>
      <c r="I8" s="41">
        <v>8</v>
      </c>
      <c r="J8" s="41">
        <v>9</v>
      </c>
      <c r="K8" s="41">
        <v>10</v>
      </c>
      <c r="L8" s="41">
        <v>11</v>
      </c>
      <c r="M8" s="41">
        <v>12</v>
      </c>
      <c r="N8" s="41">
        <v>13</v>
      </c>
      <c r="O8" s="41">
        <v>14</v>
      </c>
      <c r="P8" s="41">
        <v>15</v>
      </c>
      <c r="Q8" s="41">
        <v>16</v>
      </c>
      <c r="R8" s="41">
        <v>17</v>
      </c>
      <c r="S8" s="41">
        <v>18</v>
      </c>
      <c r="T8" s="41">
        <v>19</v>
      </c>
      <c r="U8" s="41">
        <v>20</v>
      </c>
      <c r="V8" s="41">
        <v>21</v>
      </c>
      <c r="W8" s="41">
        <v>22</v>
      </c>
      <c r="X8" s="41">
        <v>23</v>
      </c>
      <c r="Y8" s="41">
        <v>24</v>
      </c>
      <c r="Z8" s="41">
        <v>25</v>
      </c>
      <c r="AA8" s="41">
        <v>26</v>
      </c>
      <c r="AB8" s="41">
        <v>27</v>
      </c>
      <c r="AC8" s="41">
        <v>28</v>
      </c>
      <c r="AD8" s="41">
        <v>29</v>
      </c>
      <c r="AE8" s="41">
        <v>30</v>
      </c>
      <c r="AF8" s="41">
        <v>31</v>
      </c>
      <c r="AG8" s="41">
        <v>32</v>
      </c>
      <c r="AH8" s="41">
        <v>33</v>
      </c>
      <c r="AI8" s="41">
        <v>34</v>
      </c>
      <c r="AJ8" s="41">
        <v>35</v>
      </c>
      <c r="AK8" s="41">
        <v>36</v>
      </c>
      <c r="AL8" s="41">
        <v>37</v>
      </c>
      <c r="AM8" s="41">
        <v>38</v>
      </c>
      <c r="AN8" s="41">
        <v>39</v>
      </c>
      <c r="AO8" s="41">
        <v>40</v>
      </c>
      <c r="AP8" s="41">
        <v>41</v>
      </c>
      <c r="AQ8" s="41">
        <v>42</v>
      </c>
      <c r="AR8" s="41">
        <v>43</v>
      </c>
      <c r="AS8" s="41">
        <v>44</v>
      </c>
      <c r="AT8" s="41">
        <v>45</v>
      </c>
      <c r="AU8" s="41">
        <v>46</v>
      </c>
      <c r="AV8" s="41">
        <v>47</v>
      </c>
      <c r="AW8" s="41">
        <v>48</v>
      </c>
      <c r="AX8" s="41">
        <v>49</v>
      </c>
      <c r="AY8" s="41">
        <v>50</v>
      </c>
      <c r="AZ8" s="41">
        <v>51</v>
      </c>
      <c r="BA8" s="41">
        <v>52</v>
      </c>
      <c r="BB8" s="41">
        <v>53</v>
      </c>
      <c r="BC8" s="41">
        <v>54</v>
      </c>
      <c r="BD8" s="41">
        <v>55</v>
      </c>
      <c r="BE8" s="41">
        <v>56</v>
      </c>
      <c r="BF8" s="41">
        <v>57</v>
      </c>
      <c r="BG8" s="41">
        <v>58</v>
      </c>
      <c r="BH8" s="41">
        <v>59</v>
      </c>
      <c r="BI8" s="41">
        <v>60</v>
      </c>
      <c r="BJ8" s="41">
        <v>61</v>
      </c>
      <c r="BK8" s="41">
        <v>62</v>
      </c>
      <c r="BL8" s="41">
        <v>63</v>
      </c>
      <c r="BM8" s="41">
        <v>64</v>
      </c>
      <c r="BN8" s="41">
        <v>65</v>
      </c>
      <c r="BO8" s="41">
        <v>66</v>
      </c>
      <c r="BP8" s="41">
        <v>67</v>
      </c>
      <c r="BQ8" s="41">
        <v>68</v>
      </c>
      <c r="BR8" s="41">
        <v>69</v>
      </c>
      <c r="BS8" s="41">
        <v>70</v>
      </c>
      <c r="BT8" s="41">
        <v>71</v>
      </c>
      <c r="BU8" s="41">
        <v>72</v>
      </c>
      <c r="BV8" s="41">
        <v>73</v>
      </c>
      <c r="BW8" s="41">
        <v>74</v>
      </c>
      <c r="BX8" s="41">
        <v>75</v>
      </c>
      <c r="BY8" s="41">
        <v>76</v>
      </c>
      <c r="BZ8" s="41">
        <v>77</v>
      </c>
      <c r="CA8" s="41">
        <v>78</v>
      </c>
      <c r="CB8" s="41">
        <v>79</v>
      </c>
      <c r="CC8" s="41">
        <v>80</v>
      </c>
      <c r="CD8" s="41">
        <v>81</v>
      </c>
      <c r="CE8" s="41">
        <v>82</v>
      </c>
      <c r="CF8" s="41">
        <v>83</v>
      </c>
      <c r="CG8" s="41">
        <v>84</v>
      </c>
      <c r="CH8" s="41">
        <v>85</v>
      </c>
      <c r="CI8" s="41">
        <v>86</v>
      </c>
      <c r="CJ8" s="41">
        <v>87</v>
      </c>
      <c r="CK8" s="41">
        <v>88</v>
      </c>
      <c r="CL8" s="41">
        <v>89</v>
      </c>
      <c r="CM8" s="41">
        <v>90</v>
      </c>
      <c r="CN8" s="41">
        <v>91</v>
      </c>
      <c r="CO8" s="41">
        <v>92</v>
      </c>
      <c r="CP8" s="41">
        <v>93</v>
      </c>
      <c r="CQ8" s="41">
        <v>94</v>
      </c>
      <c r="CR8" s="41">
        <v>95</v>
      </c>
      <c r="CS8" s="41">
        <v>96</v>
      </c>
      <c r="CT8" s="41">
        <v>97</v>
      </c>
      <c r="CU8" s="41">
        <v>98</v>
      </c>
      <c r="CV8" s="41">
        <v>99</v>
      </c>
      <c r="CW8" s="41">
        <v>100</v>
      </c>
      <c r="CX8" s="41">
        <v>101</v>
      </c>
      <c r="CY8" s="41">
        <v>102</v>
      </c>
      <c r="CZ8" s="41">
        <v>103</v>
      </c>
      <c r="DA8" s="41">
        <v>104</v>
      </c>
      <c r="DB8" s="41">
        <v>105</v>
      </c>
      <c r="DC8" s="41">
        <v>106</v>
      </c>
      <c r="DD8" s="41">
        <v>107</v>
      </c>
      <c r="DE8" s="41">
        <v>108</v>
      </c>
      <c r="DF8" s="41">
        <v>109</v>
      </c>
      <c r="DG8" s="41">
        <v>110</v>
      </c>
      <c r="DH8" s="41">
        <v>111</v>
      </c>
      <c r="DI8" s="41">
        <v>112</v>
      </c>
      <c r="DJ8" s="41">
        <v>113</v>
      </c>
      <c r="DK8" s="41">
        <v>114</v>
      </c>
      <c r="DL8" s="41">
        <v>115</v>
      </c>
      <c r="DM8" s="41">
        <v>116</v>
      </c>
      <c r="DN8" s="41">
        <v>117</v>
      </c>
      <c r="DO8" s="41">
        <v>118</v>
      </c>
      <c r="DP8" s="41">
        <v>119</v>
      </c>
      <c r="DQ8" s="41">
        <v>120</v>
      </c>
      <c r="DR8" s="41">
        <v>121</v>
      </c>
      <c r="DS8" s="41">
        <v>122</v>
      </c>
      <c r="DT8" s="41">
        <v>123</v>
      </c>
      <c r="DU8" s="41">
        <v>124</v>
      </c>
      <c r="DV8" s="41">
        <v>125</v>
      </c>
      <c r="DW8" s="41">
        <v>126</v>
      </c>
      <c r="DX8" s="41">
        <v>127</v>
      </c>
      <c r="DY8" s="41">
        <v>128</v>
      </c>
      <c r="DZ8" s="41">
        <v>129</v>
      </c>
      <c r="EA8" s="41">
        <v>130</v>
      </c>
      <c r="EB8" s="41">
        <v>131</v>
      </c>
      <c r="EC8" s="41">
        <v>132</v>
      </c>
      <c r="ED8" s="41">
        <v>133</v>
      </c>
      <c r="EE8" s="41">
        <v>134</v>
      </c>
      <c r="EF8" s="41">
        <v>135</v>
      </c>
      <c r="EG8" s="41">
        <v>136</v>
      </c>
      <c r="EH8" s="41">
        <v>137</v>
      </c>
      <c r="EI8" s="41">
        <v>138</v>
      </c>
      <c r="EJ8" s="41">
        <v>139</v>
      </c>
      <c r="EK8" s="41">
        <v>140</v>
      </c>
      <c r="EL8" s="41">
        <v>141</v>
      </c>
      <c r="EM8" s="41">
        <v>142</v>
      </c>
      <c r="EN8" s="41">
        <v>143</v>
      </c>
      <c r="EO8" s="41">
        <v>144</v>
      </c>
      <c r="EP8" s="41">
        <v>145</v>
      </c>
      <c r="EQ8" s="41">
        <v>146</v>
      </c>
      <c r="ER8" s="41">
        <v>147</v>
      </c>
      <c r="ES8" s="41">
        <v>148</v>
      </c>
      <c r="ET8" s="41">
        <v>149</v>
      </c>
      <c r="EU8" s="41">
        <v>150</v>
      </c>
    </row>
    <row r="9" spans="1:394" s="45" customFormat="1">
      <c r="A9" s="43" t="s">
        <v>223</v>
      </c>
      <c r="B9" s="44" t="str">
        <f>CONCATENATE(B8,"/",$B$2)</f>
        <v>1/2025</v>
      </c>
      <c r="C9" s="44" t="str">
        <f t="shared" ref="C9:E9" si="0">CONCATENATE(C8,"/",$B$2)</f>
        <v>2/2025</v>
      </c>
      <c r="D9" s="44" t="str">
        <f t="shared" si="0"/>
        <v>3/2025</v>
      </c>
      <c r="E9" s="44" t="str">
        <f t="shared" si="0"/>
        <v>4/2025</v>
      </c>
      <c r="F9" s="44" t="str">
        <f t="shared" ref="F9" si="1">CONCATENATE(F8,"/",$B$2)</f>
        <v>5/2025</v>
      </c>
      <c r="G9" s="44" t="str">
        <f t="shared" ref="G9:H9" si="2">CONCATENATE(G8,"/",$B$2)</f>
        <v>6/2025</v>
      </c>
      <c r="H9" s="44" t="str">
        <f t="shared" si="2"/>
        <v>7/2025</v>
      </c>
      <c r="I9" s="44" t="str">
        <f t="shared" ref="I9" si="3">CONCATENATE(I8,"/",$B$2)</f>
        <v>8/2025</v>
      </c>
      <c r="J9" s="44" t="str">
        <f t="shared" ref="J9:K9" si="4">CONCATENATE(J8,"/",$B$2)</f>
        <v>9/2025</v>
      </c>
      <c r="K9" s="44" t="str">
        <f t="shared" si="4"/>
        <v>10/2025</v>
      </c>
      <c r="L9" s="44" t="str">
        <f t="shared" ref="L9" si="5">CONCATENATE(L8,"/",$B$2)</f>
        <v>11/2025</v>
      </c>
      <c r="M9" s="44" t="str">
        <f t="shared" ref="M9:N9" si="6">CONCATENATE(M8,"/",$B$2)</f>
        <v>12/2025</v>
      </c>
      <c r="N9" s="44" t="str">
        <f t="shared" si="6"/>
        <v>13/2025</v>
      </c>
      <c r="O9" s="44" t="str">
        <f t="shared" ref="O9" si="7">CONCATENATE(O8,"/",$B$2)</f>
        <v>14/2025</v>
      </c>
      <c r="P9" s="44" t="str">
        <f t="shared" ref="P9:Q9" si="8">CONCATENATE(P8,"/",$B$2)</f>
        <v>15/2025</v>
      </c>
      <c r="Q9" s="44" t="str">
        <f t="shared" si="8"/>
        <v>16/2025</v>
      </c>
      <c r="R9" s="44" t="str">
        <f t="shared" ref="R9" si="9">CONCATENATE(R8,"/",$B$2)</f>
        <v>17/2025</v>
      </c>
      <c r="S9" s="44" t="str">
        <f t="shared" ref="S9:T9" si="10">CONCATENATE(S8,"/",$B$2)</f>
        <v>18/2025</v>
      </c>
      <c r="T9" s="44" t="str">
        <f t="shared" si="10"/>
        <v>19/2025</v>
      </c>
      <c r="U9" s="44" t="str">
        <f t="shared" ref="U9" si="11">CONCATENATE(U8,"/",$B$2)</f>
        <v>20/2025</v>
      </c>
      <c r="V9" s="44" t="str">
        <f t="shared" ref="V9:W9" si="12">CONCATENATE(V8,"/",$B$2)</f>
        <v>21/2025</v>
      </c>
      <c r="W9" s="44" t="str">
        <f t="shared" si="12"/>
        <v>22/2025</v>
      </c>
      <c r="X9" s="44" t="str">
        <f t="shared" ref="X9" si="13">CONCATENATE(X8,"/",$B$2)</f>
        <v>23/2025</v>
      </c>
      <c r="Y9" s="44" t="str">
        <f t="shared" ref="Y9:Z9" si="14">CONCATENATE(Y8,"/",$B$2)</f>
        <v>24/2025</v>
      </c>
      <c r="Z9" s="44" t="str">
        <f t="shared" si="14"/>
        <v>25/2025</v>
      </c>
      <c r="AA9" s="44" t="str">
        <f t="shared" ref="AA9" si="15">CONCATENATE(AA8,"/",$B$2)</f>
        <v>26/2025</v>
      </c>
      <c r="AB9" s="44" t="str">
        <f t="shared" ref="AB9:AC9" si="16">CONCATENATE(AB8,"/",$B$2)</f>
        <v>27/2025</v>
      </c>
      <c r="AC9" s="44" t="str">
        <f t="shared" si="16"/>
        <v>28/2025</v>
      </c>
      <c r="AD9" s="44" t="str">
        <f t="shared" ref="AD9" si="17">CONCATENATE(AD8,"/",$B$2)</f>
        <v>29/2025</v>
      </c>
      <c r="AE9" s="44" t="str">
        <f t="shared" ref="AE9:AF9" si="18">CONCATENATE(AE8,"/",$B$2)</f>
        <v>30/2025</v>
      </c>
      <c r="AF9" s="44" t="str">
        <f t="shared" si="18"/>
        <v>31/2025</v>
      </c>
      <c r="AG9" s="44" t="str">
        <f t="shared" ref="AG9" si="19">CONCATENATE(AG8,"/",$B$2)</f>
        <v>32/2025</v>
      </c>
      <c r="AH9" s="44" t="str">
        <f t="shared" ref="AH9:AI9" si="20">CONCATENATE(AH8,"/",$B$2)</f>
        <v>33/2025</v>
      </c>
      <c r="AI9" s="44" t="str">
        <f t="shared" si="20"/>
        <v>34/2025</v>
      </c>
      <c r="AJ9" s="44" t="str">
        <f t="shared" ref="AJ9" si="21">CONCATENATE(AJ8,"/",$B$2)</f>
        <v>35/2025</v>
      </c>
      <c r="AK9" s="44" t="str">
        <f t="shared" ref="AK9:AL9" si="22">CONCATENATE(AK8,"/",$B$2)</f>
        <v>36/2025</v>
      </c>
      <c r="AL9" s="44" t="str">
        <f t="shared" si="22"/>
        <v>37/2025</v>
      </c>
      <c r="AM9" s="44" t="str">
        <f t="shared" ref="AM9" si="23">CONCATENATE(AM8,"/",$B$2)</f>
        <v>38/2025</v>
      </c>
      <c r="AN9" s="44" t="str">
        <f t="shared" ref="AN9:AO9" si="24">CONCATENATE(AN8,"/",$B$2)</f>
        <v>39/2025</v>
      </c>
      <c r="AO9" s="44" t="str">
        <f t="shared" si="24"/>
        <v>40/2025</v>
      </c>
      <c r="AP9" s="44" t="str">
        <f t="shared" ref="AP9" si="25">CONCATENATE(AP8,"/",$B$2)</f>
        <v>41/2025</v>
      </c>
      <c r="AQ9" s="44" t="str">
        <f t="shared" ref="AQ9:AR9" si="26">CONCATENATE(AQ8,"/",$B$2)</f>
        <v>42/2025</v>
      </c>
      <c r="AR9" s="44" t="str">
        <f t="shared" si="26"/>
        <v>43/2025</v>
      </c>
      <c r="AS9" s="44" t="str">
        <f t="shared" ref="AS9" si="27">CONCATENATE(AS8,"/",$B$2)</f>
        <v>44/2025</v>
      </c>
      <c r="AT9" s="44" t="str">
        <f t="shared" ref="AT9:AU9" si="28">CONCATENATE(AT8,"/",$B$2)</f>
        <v>45/2025</v>
      </c>
      <c r="AU9" s="44" t="str">
        <f t="shared" si="28"/>
        <v>46/2025</v>
      </c>
      <c r="AV9" s="44" t="str">
        <f t="shared" ref="AV9" si="29">CONCATENATE(AV8,"/",$B$2)</f>
        <v>47/2025</v>
      </c>
      <c r="AW9" s="44" t="str">
        <f t="shared" ref="AW9:AX9" si="30">CONCATENATE(AW8,"/",$B$2)</f>
        <v>48/2025</v>
      </c>
      <c r="AX9" s="44" t="str">
        <f t="shared" si="30"/>
        <v>49/2025</v>
      </c>
      <c r="AY9" s="44" t="str">
        <f t="shared" ref="AY9" si="31">CONCATENATE(AY8,"/",$B$2)</f>
        <v>50/2025</v>
      </c>
      <c r="AZ9" s="44" t="str">
        <f t="shared" ref="AZ9:BA9" si="32">CONCATENATE(AZ8,"/",$B$2)</f>
        <v>51/2025</v>
      </c>
      <c r="BA9" s="44" t="str">
        <f t="shared" si="32"/>
        <v>52/2025</v>
      </c>
      <c r="BB9" s="44" t="str">
        <f t="shared" ref="BB9" si="33">CONCATENATE(BB8,"/",$B$2)</f>
        <v>53/2025</v>
      </c>
      <c r="BC9" s="44" t="str">
        <f t="shared" ref="BC9:BD9" si="34">CONCATENATE(BC8,"/",$B$2)</f>
        <v>54/2025</v>
      </c>
      <c r="BD9" s="44" t="str">
        <f t="shared" si="34"/>
        <v>55/2025</v>
      </c>
      <c r="BE9" s="44" t="str">
        <f t="shared" ref="BE9" si="35">CONCATENATE(BE8,"/",$B$2)</f>
        <v>56/2025</v>
      </c>
      <c r="BF9" s="44" t="str">
        <f t="shared" ref="BF9:BG9" si="36">CONCATENATE(BF8,"/",$B$2)</f>
        <v>57/2025</v>
      </c>
      <c r="BG9" s="44" t="str">
        <f t="shared" si="36"/>
        <v>58/2025</v>
      </c>
      <c r="BH9" s="44" t="str">
        <f t="shared" ref="BH9" si="37">CONCATENATE(BH8,"/",$B$2)</f>
        <v>59/2025</v>
      </c>
      <c r="BI9" s="44" t="str">
        <f t="shared" ref="BI9:BJ9" si="38">CONCATENATE(BI8,"/",$B$2)</f>
        <v>60/2025</v>
      </c>
      <c r="BJ9" s="44" t="str">
        <f t="shared" si="38"/>
        <v>61/2025</v>
      </c>
      <c r="BK9" s="44" t="str">
        <f t="shared" ref="BK9" si="39">CONCATENATE(BK8,"/",$B$2)</f>
        <v>62/2025</v>
      </c>
      <c r="BL9" s="44" t="str">
        <f t="shared" ref="BL9:BM9" si="40">CONCATENATE(BL8,"/",$B$2)</f>
        <v>63/2025</v>
      </c>
      <c r="BM9" s="44" t="str">
        <f t="shared" si="40"/>
        <v>64/2025</v>
      </c>
      <c r="BN9" s="44" t="str">
        <f t="shared" ref="BN9" si="41">CONCATENATE(BN8,"/",$B$2)</f>
        <v>65/2025</v>
      </c>
      <c r="BO9" s="44" t="str">
        <f t="shared" ref="BO9:BP9" si="42">CONCATENATE(BO8,"/",$B$2)</f>
        <v>66/2025</v>
      </c>
      <c r="BP9" s="44" t="str">
        <f t="shared" si="42"/>
        <v>67/2025</v>
      </c>
      <c r="BQ9" s="44" t="str">
        <f t="shared" ref="BQ9" si="43">CONCATENATE(BQ8,"/",$B$2)</f>
        <v>68/2025</v>
      </c>
      <c r="BR9" s="44" t="str">
        <f t="shared" ref="BR9:BS9" si="44">CONCATENATE(BR8,"/",$B$2)</f>
        <v>69/2025</v>
      </c>
      <c r="BS9" s="44" t="str">
        <f t="shared" si="44"/>
        <v>70/2025</v>
      </c>
      <c r="BT9" s="44" t="str">
        <f t="shared" ref="BT9" si="45">CONCATENATE(BT8,"/",$B$2)</f>
        <v>71/2025</v>
      </c>
      <c r="BU9" s="44" t="str">
        <f t="shared" ref="BU9:BV9" si="46">CONCATENATE(BU8,"/",$B$2)</f>
        <v>72/2025</v>
      </c>
      <c r="BV9" s="44" t="str">
        <f t="shared" si="46"/>
        <v>73/2025</v>
      </c>
      <c r="BW9" s="44" t="str">
        <f t="shared" ref="BW9" si="47">CONCATENATE(BW8,"/",$B$2)</f>
        <v>74/2025</v>
      </c>
      <c r="BX9" s="44" t="str">
        <f t="shared" ref="BX9:BY9" si="48">CONCATENATE(BX8,"/",$B$2)</f>
        <v>75/2025</v>
      </c>
      <c r="BY9" s="44" t="str">
        <f t="shared" si="48"/>
        <v>76/2025</v>
      </c>
      <c r="BZ9" s="44" t="str">
        <f t="shared" ref="BZ9" si="49">CONCATENATE(BZ8,"/",$B$2)</f>
        <v>77/2025</v>
      </c>
      <c r="CA9" s="44" t="str">
        <f t="shared" ref="CA9:CB9" si="50">CONCATENATE(CA8,"/",$B$2)</f>
        <v>78/2025</v>
      </c>
      <c r="CB9" s="44" t="str">
        <f t="shared" si="50"/>
        <v>79/2025</v>
      </c>
      <c r="CC9" s="44" t="str">
        <f t="shared" ref="CC9" si="51">CONCATENATE(CC8,"/",$B$2)</f>
        <v>80/2025</v>
      </c>
      <c r="CD9" s="44" t="str">
        <f t="shared" ref="CD9:CE9" si="52">CONCATENATE(CD8,"/",$B$2)</f>
        <v>81/2025</v>
      </c>
      <c r="CE9" s="44" t="str">
        <f t="shared" si="52"/>
        <v>82/2025</v>
      </c>
      <c r="CF9" s="44" t="str">
        <f t="shared" ref="CF9" si="53">CONCATENATE(CF8,"/",$B$2)</f>
        <v>83/2025</v>
      </c>
      <c r="CG9" s="44" t="str">
        <f t="shared" ref="CG9:CH9" si="54">CONCATENATE(CG8,"/",$B$2)</f>
        <v>84/2025</v>
      </c>
      <c r="CH9" s="44" t="str">
        <f t="shared" si="54"/>
        <v>85/2025</v>
      </c>
      <c r="CI9" s="44" t="str">
        <f t="shared" ref="CI9" si="55">CONCATENATE(CI8,"/",$B$2)</f>
        <v>86/2025</v>
      </c>
      <c r="CJ9" s="44" t="str">
        <f t="shared" ref="CJ9:CK9" si="56">CONCATENATE(CJ8,"/",$B$2)</f>
        <v>87/2025</v>
      </c>
      <c r="CK9" s="44" t="str">
        <f t="shared" si="56"/>
        <v>88/2025</v>
      </c>
      <c r="CL9" s="44" t="str">
        <f t="shared" ref="CL9" si="57">CONCATENATE(CL8,"/",$B$2)</f>
        <v>89/2025</v>
      </c>
      <c r="CM9" s="44" t="str">
        <f t="shared" ref="CM9:CN9" si="58">CONCATENATE(CM8,"/",$B$2)</f>
        <v>90/2025</v>
      </c>
      <c r="CN9" s="44" t="str">
        <f t="shared" si="58"/>
        <v>91/2025</v>
      </c>
      <c r="CO9" s="44" t="str">
        <f t="shared" ref="CO9" si="59">CONCATENATE(CO8,"/",$B$2)</f>
        <v>92/2025</v>
      </c>
      <c r="CP9" s="44" t="str">
        <f t="shared" ref="CP9:CQ9" si="60">CONCATENATE(CP8,"/",$B$2)</f>
        <v>93/2025</v>
      </c>
      <c r="CQ9" s="44" t="str">
        <f t="shared" si="60"/>
        <v>94/2025</v>
      </c>
      <c r="CR9" s="44" t="str">
        <f t="shared" ref="CR9" si="61">CONCATENATE(CR8,"/",$B$2)</f>
        <v>95/2025</v>
      </c>
      <c r="CS9" s="44" t="str">
        <f t="shared" ref="CS9:CT9" si="62">CONCATENATE(CS8,"/",$B$2)</f>
        <v>96/2025</v>
      </c>
      <c r="CT9" s="44" t="str">
        <f t="shared" si="62"/>
        <v>97/2025</v>
      </c>
      <c r="CU9" s="44" t="str">
        <f t="shared" ref="CU9" si="63">CONCATENATE(CU8,"/",$B$2)</f>
        <v>98/2025</v>
      </c>
      <c r="CV9" s="44" t="str">
        <f t="shared" ref="CV9:EU9" si="64">CONCATENATE(CV8,"/",$B$2)</f>
        <v>99/2025</v>
      </c>
      <c r="CW9" s="44" t="str">
        <f t="shared" si="64"/>
        <v>100/2025</v>
      </c>
      <c r="CX9" s="44" t="str">
        <f t="shared" si="64"/>
        <v>101/2025</v>
      </c>
      <c r="CY9" s="44" t="str">
        <f t="shared" si="64"/>
        <v>102/2025</v>
      </c>
      <c r="CZ9" s="44" t="str">
        <f t="shared" si="64"/>
        <v>103/2025</v>
      </c>
      <c r="DA9" s="44" t="str">
        <f t="shared" si="64"/>
        <v>104/2025</v>
      </c>
      <c r="DB9" s="44" t="str">
        <f t="shared" si="64"/>
        <v>105/2025</v>
      </c>
      <c r="DC9" s="44" t="str">
        <f t="shared" si="64"/>
        <v>106/2025</v>
      </c>
      <c r="DD9" s="44" t="str">
        <f t="shared" si="64"/>
        <v>107/2025</v>
      </c>
      <c r="DE9" s="44" t="str">
        <f t="shared" si="64"/>
        <v>108/2025</v>
      </c>
      <c r="DF9" s="44" t="str">
        <f t="shared" si="64"/>
        <v>109/2025</v>
      </c>
      <c r="DG9" s="44" t="str">
        <f t="shared" si="64"/>
        <v>110/2025</v>
      </c>
      <c r="DH9" s="44" t="str">
        <f t="shared" si="64"/>
        <v>111/2025</v>
      </c>
      <c r="DI9" s="44" t="str">
        <f t="shared" si="64"/>
        <v>112/2025</v>
      </c>
      <c r="DJ9" s="44" t="str">
        <f t="shared" si="64"/>
        <v>113/2025</v>
      </c>
      <c r="DK9" s="44" t="str">
        <f t="shared" si="64"/>
        <v>114/2025</v>
      </c>
      <c r="DL9" s="44" t="str">
        <f t="shared" si="64"/>
        <v>115/2025</v>
      </c>
      <c r="DM9" s="44" t="str">
        <f t="shared" si="64"/>
        <v>116/2025</v>
      </c>
      <c r="DN9" s="44" t="str">
        <f t="shared" si="64"/>
        <v>117/2025</v>
      </c>
      <c r="DO9" s="44" t="str">
        <f t="shared" si="64"/>
        <v>118/2025</v>
      </c>
      <c r="DP9" s="44" t="str">
        <f t="shared" si="64"/>
        <v>119/2025</v>
      </c>
      <c r="DQ9" s="44" t="str">
        <f t="shared" si="64"/>
        <v>120/2025</v>
      </c>
      <c r="DR9" s="44" t="str">
        <f t="shared" si="64"/>
        <v>121/2025</v>
      </c>
      <c r="DS9" s="44" t="str">
        <f t="shared" si="64"/>
        <v>122/2025</v>
      </c>
      <c r="DT9" s="44" t="str">
        <f t="shared" si="64"/>
        <v>123/2025</v>
      </c>
      <c r="DU9" s="44" t="str">
        <f t="shared" si="64"/>
        <v>124/2025</v>
      </c>
      <c r="DV9" s="44" t="str">
        <f t="shared" si="64"/>
        <v>125/2025</v>
      </c>
      <c r="DW9" s="44" t="str">
        <f t="shared" si="64"/>
        <v>126/2025</v>
      </c>
      <c r="DX9" s="44" t="str">
        <f t="shared" si="64"/>
        <v>127/2025</v>
      </c>
      <c r="DY9" s="44" t="str">
        <f t="shared" si="64"/>
        <v>128/2025</v>
      </c>
      <c r="DZ9" s="44" t="str">
        <f t="shared" si="64"/>
        <v>129/2025</v>
      </c>
      <c r="EA9" s="44" t="str">
        <f t="shared" si="64"/>
        <v>130/2025</v>
      </c>
      <c r="EB9" s="44" t="str">
        <f t="shared" si="64"/>
        <v>131/2025</v>
      </c>
      <c r="EC9" s="44" t="str">
        <f t="shared" si="64"/>
        <v>132/2025</v>
      </c>
      <c r="ED9" s="44" t="str">
        <f t="shared" si="64"/>
        <v>133/2025</v>
      </c>
      <c r="EE9" s="44" t="str">
        <f t="shared" si="64"/>
        <v>134/2025</v>
      </c>
      <c r="EF9" s="44" t="str">
        <f t="shared" si="64"/>
        <v>135/2025</v>
      </c>
      <c r="EG9" s="44" t="str">
        <f t="shared" si="64"/>
        <v>136/2025</v>
      </c>
      <c r="EH9" s="44" t="str">
        <f t="shared" si="64"/>
        <v>137/2025</v>
      </c>
      <c r="EI9" s="44" t="str">
        <f t="shared" si="64"/>
        <v>138/2025</v>
      </c>
      <c r="EJ9" s="44" t="str">
        <f t="shared" si="64"/>
        <v>139/2025</v>
      </c>
      <c r="EK9" s="44" t="str">
        <f t="shared" si="64"/>
        <v>140/2025</v>
      </c>
      <c r="EL9" s="44" t="str">
        <f t="shared" si="64"/>
        <v>141/2025</v>
      </c>
      <c r="EM9" s="44" t="str">
        <f t="shared" si="64"/>
        <v>142/2025</v>
      </c>
      <c r="EN9" s="44" t="str">
        <f t="shared" si="64"/>
        <v>143/2025</v>
      </c>
      <c r="EO9" s="44" t="str">
        <f t="shared" si="64"/>
        <v>144/2025</v>
      </c>
      <c r="EP9" s="44" t="str">
        <f t="shared" si="64"/>
        <v>145/2025</v>
      </c>
      <c r="EQ9" s="44" t="str">
        <f t="shared" si="64"/>
        <v>146/2025</v>
      </c>
      <c r="ER9" s="44" t="str">
        <f t="shared" si="64"/>
        <v>147/2025</v>
      </c>
      <c r="ES9" s="44" t="str">
        <f t="shared" si="64"/>
        <v>148/2025</v>
      </c>
      <c r="ET9" s="44" t="str">
        <f t="shared" si="64"/>
        <v>149/2025</v>
      </c>
      <c r="EU9" s="44" t="str">
        <f t="shared" si="64"/>
        <v>150/2025</v>
      </c>
    </row>
    <row r="10" spans="1:394" s="48" customFormat="1">
      <c r="A10" s="46" t="s">
        <v>224</v>
      </c>
      <c r="B10" s="47"/>
    </row>
    <row r="11" spans="1:394" s="51" customFormat="1">
      <c r="A11" s="49" t="s">
        <v>9</v>
      </c>
      <c r="B11" s="50"/>
    </row>
    <row r="12" spans="1:394" s="51" customFormat="1">
      <c r="A12" s="49" t="s">
        <v>85</v>
      </c>
      <c r="B12" s="50"/>
    </row>
    <row r="13" spans="1:394" s="51" customFormat="1">
      <c r="A13" s="49" t="s">
        <v>82</v>
      </c>
      <c r="B13" s="50"/>
    </row>
    <row r="14" spans="1:394" s="51" customFormat="1">
      <c r="A14" s="49" t="s">
        <v>174</v>
      </c>
      <c r="B14" s="50"/>
      <c r="C14" s="52"/>
    </row>
    <row r="15" spans="1:394" s="56" customFormat="1" ht="27.6">
      <c r="A15" s="53" t="s">
        <v>207</v>
      </c>
      <c r="B15" s="50"/>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row>
    <row r="16" spans="1:394" s="51" customFormat="1">
      <c r="A16" s="57" t="s">
        <v>225</v>
      </c>
      <c r="B16" s="58"/>
    </row>
    <row r="17" spans="1:101" s="61" customFormat="1">
      <c r="A17" s="59" t="s">
        <v>180</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row>
    <row r="18" spans="1:101">
      <c r="B18" s="63"/>
    </row>
    <row r="19" spans="1:101" s="66" customFormat="1">
      <c r="A19" s="64" t="s">
        <v>189</v>
      </c>
      <c r="B19" s="65"/>
    </row>
    <row r="20" spans="1:101" s="69" customFormat="1">
      <c r="A20" s="67" t="s">
        <v>10</v>
      </c>
      <c r="B20" s="68"/>
    </row>
    <row r="21" spans="1:101" s="69" customFormat="1">
      <c r="A21" s="67" t="s">
        <v>11</v>
      </c>
      <c r="B21" s="68"/>
    </row>
    <row r="22" spans="1:101" s="69" customFormat="1">
      <c r="A22" s="67" t="s">
        <v>12</v>
      </c>
      <c r="B22" s="68"/>
    </row>
    <row r="23" spans="1:101" s="69" customFormat="1">
      <c r="A23" s="67" t="s">
        <v>13</v>
      </c>
      <c r="B23" s="68"/>
    </row>
    <row r="24" spans="1:101" s="69" customFormat="1">
      <c r="A24" s="70" t="s">
        <v>14</v>
      </c>
      <c r="B24" s="68"/>
    </row>
    <row r="25" spans="1:101" s="69" customFormat="1">
      <c r="A25" s="67" t="s">
        <v>15</v>
      </c>
      <c r="B25" s="68"/>
    </row>
    <row r="26" spans="1:101" s="69" customFormat="1">
      <c r="A26" s="67" t="s">
        <v>16</v>
      </c>
      <c r="B26" s="68"/>
    </row>
    <row r="27" spans="1:101" s="69" customFormat="1">
      <c r="A27" s="67" t="s">
        <v>17</v>
      </c>
      <c r="B27" s="68"/>
    </row>
    <row r="28" spans="1:101" s="69" customFormat="1">
      <c r="A28" s="67" t="s">
        <v>18</v>
      </c>
      <c r="B28" s="68"/>
    </row>
    <row r="29" spans="1:101" s="69" customFormat="1">
      <c r="A29" s="67" t="s">
        <v>19</v>
      </c>
      <c r="B29" s="68"/>
    </row>
    <row r="30" spans="1:101" s="31" customFormat="1">
      <c r="A30" s="71"/>
      <c r="B30" s="72"/>
    </row>
    <row r="31" spans="1:101" s="66" customFormat="1">
      <c r="A31" s="73" t="s">
        <v>226</v>
      </c>
      <c r="B31" s="65"/>
    </row>
    <row r="32" spans="1:101" s="69" customFormat="1">
      <c r="A32" s="70" t="s">
        <v>20</v>
      </c>
      <c r="B32" s="74"/>
    </row>
    <row r="33" spans="1:2" s="69" customFormat="1">
      <c r="A33" s="70" t="s">
        <v>21</v>
      </c>
      <c r="B33" s="68"/>
    </row>
    <row r="34" spans="1:2" s="69" customFormat="1">
      <c r="A34" s="67" t="s">
        <v>22</v>
      </c>
      <c r="B34" s="68"/>
    </row>
    <row r="35" spans="1:2" s="69" customFormat="1">
      <c r="A35" s="67" t="s">
        <v>23</v>
      </c>
      <c r="B35" s="68"/>
    </row>
    <row r="36" spans="1:2" s="69" customFormat="1">
      <c r="A36" s="67" t="s">
        <v>24</v>
      </c>
      <c r="B36" s="68"/>
    </row>
    <row r="37" spans="1:2" s="69" customFormat="1">
      <c r="A37" s="67" t="s">
        <v>25</v>
      </c>
      <c r="B37" s="68"/>
    </row>
    <row r="38" spans="1:2" s="69" customFormat="1">
      <c r="A38" s="67" t="s">
        <v>26</v>
      </c>
      <c r="B38" s="68"/>
    </row>
    <row r="39" spans="1:2" s="69" customFormat="1">
      <c r="A39" s="67" t="s">
        <v>27</v>
      </c>
      <c r="B39" s="68"/>
    </row>
    <row r="40" spans="1:2" s="69" customFormat="1">
      <c r="A40" s="67" t="s">
        <v>28</v>
      </c>
      <c r="B40" s="68"/>
    </row>
    <row r="41" spans="1:2" s="69" customFormat="1">
      <c r="A41" s="67" t="s">
        <v>29</v>
      </c>
      <c r="B41" s="68"/>
    </row>
    <row r="42" spans="1:2">
      <c r="B42" s="63"/>
    </row>
    <row r="43" spans="1:2" s="66" customFormat="1">
      <c r="A43" s="73" t="s">
        <v>94</v>
      </c>
      <c r="B43" s="75"/>
    </row>
    <row r="44" spans="1:2" s="51" customFormat="1">
      <c r="A44" s="49" t="s">
        <v>108</v>
      </c>
      <c r="B44" s="76"/>
    </row>
    <row r="45" spans="1:2" s="69" customFormat="1">
      <c r="A45" s="70" t="s">
        <v>227</v>
      </c>
      <c r="B45" s="68"/>
    </row>
    <row r="47" spans="1:2" s="78" customFormat="1">
      <c r="A47" s="77" t="s">
        <v>163</v>
      </c>
    </row>
    <row r="48" spans="1:2" s="81" customFormat="1">
      <c r="A48" s="79" t="s">
        <v>164</v>
      </c>
      <c r="B48" s="80"/>
    </row>
    <row r="49" spans="1:2" s="81" customFormat="1">
      <c r="A49" s="82" t="s">
        <v>190</v>
      </c>
      <c r="B49" s="80"/>
    </row>
    <row r="78" spans="1:1" s="31" customFormat="1">
      <c r="A78" s="71"/>
    </row>
    <row r="115" spans="1:2">
      <c r="A115" s="71"/>
      <c r="B115" s="83"/>
    </row>
    <row r="116" spans="1:2">
      <c r="A116" s="71"/>
      <c r="B116" s="83"/>
    </row>
    <row r="117" spans="1:2">
      <c r="A117" s="71"/>
      <c r="B117" s="83"/>
    </row>
    <row r="118" spans="1:2">
      <c r="A118" s="71"/>
      <c r="B118" s="83"/>
    </row>
    <row r="119" spans="1:2">
      <c r="A119" s="71"/>
      <c r="B119" s="83"/>
    </row>
    <row r="120" spans="1:2">
      <c r="A120" s="71"/>
      <c r="B120" s="83"/>
    </row>
    <row r="121" spans="1:2">
      <c r="A121" s="71"/>
      <c r="B121" s="83"/>
    </row>
    <row r="122" spans="1:2">
      <c r="A122" s="71"/>
      <c r="B122" s="83"/>
    </row>
  </sheetData>
  <sheetProtection algorithmName="SHA-512" hashValue="WmJmV1Qx5EXD9mXQAc9fw0cmtrpt4bCdGlRovMFGM3a1OXvKfDKUXnKcqS0LP/oSutF1eTPXW3TY/mRytK7Pww==" saltValue="+N6nnXK8s0ZjiVM33EQnHA==" spinCount="100000" sheet="1" objects="1" scenarios="1" formatCells="0" formatColumns="0" formatRows="0"/>
  <protectedRanges>
    <protectedRange algorithmName="SHA-512" hashValue="14C6OX8x8sMPJT1DPnN50FkIBJH6alj1XaiwiSg/tMJ04YScBUej0nP87THek1QO+R3K6iXN6+f4wOgzaRNMLA==" saltValue="3g5d0TG0aKWUPPo9TAucbg==" spinCount="100000" sqref="C3:F6 A1:A1048576 A8:XFD8" name="Bereich1"/>
  </protectedRanges>
  <dataValidations count="3">
    <dataValidation type="list" allowBlank="1" showInputMessage="1" showErrorMessage="1" sqref="B16:XFD16" xr:uid="{00000000-0002-0000-0200-000000000000}">
      <formula1>"A, B"</formula1>
    </dataValidation>
    <dataValidation type="list" allowBlank="1" showInputMessage="1" showErrorMessage="1" sqref="B44:XFD44 B48:XFD48" xr:uid="{00000000-0002-0000-0200-000001000000}">
      <formula1>"Ja, Nein"</formula1>
    </dataValidation>
    <dataValidation type="list" allowBlank="1" showInputMessage="1" showErrorMessage="1" sqref="B78:BM78" xr:uid="{00000000-0002-0000-0200-000002000000}">
      <formula1>"Organisator, Vortrag, Aussteller"</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Wirtschaftszweige!$A$3:$A$23</xm:f>
          </x14:formula1>
          <xm:sqref>B13:XFD13</xm:sqref>
        </x14:dataValidation>
        <x14:dataValidation type="list" allowBlank="1" showInputMessage="1" showErrorMessage="1" xr:uid="{00000000-0002-0000-0200-000004000000}">
          <x14:formula1>
            <xm:f>Wirtschaftszweige!$C$3:$C$26</xm:f>
          </x14:formula1>
          <xm:sqref>A14:XFD14</xm:sqref>
        </x14:dataValidation>
        <x14:dataValidation type="list" allowBlank="1" showInputMessage="1" showErrorMessage="1" xr:uid="{00000000-0002-0000-0200-000005000000}">
          <x14:formula1>
            <xm:f>Wirtschaftszweige!$A$31:$A$34</xm:f>
          </x14:formula1>
          <xm:sqref>B15:XFD15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69"/>
  <sheetViews>
    <sheetView zoomScale="92" zoomScaleNormal="92" workbookViewId="0">
      <pane xSplit="1" topLeftCell="B1" activePane="topRight" state="frozen"/>
      <selection activeCell="A30" sqref="A30"/>
      <selection pane="topRight" activeCell="A18" sqref="A18"/>
    </sheetView>
  </sheetViews>
  <sheetFormatPr baseColWidth="10" defaultColWidth="10.88671875" defaultRowHeight="13.8"/>
  <cols>
    <col min="1" max="1" width="47" style="133" customWidth="1"/>
    <col min="2" max="2" width="44" style="30" customWidth="1"/>
    <col min="3" max="151" width="21.77734375" style="30" customWidth="1"/>
    <col min="152" max="16384" width="10.88671875" style="30"/>
  </cols>
  <sheetData>
    <row r="1" spans="1:151" ht="18">
      <c r="A1" s="29" t="s">
        <v>204</v>
      </c>
      <c r="E1" s="14" t="s">
        <v>216</v>
      </c>
      <c r="G1" s="15" t="s">
        <v>218</v>
      </c>
    </row>
    <row r="2" spans="1:151" ht="18">
      <c r="A2" s="29"/>
      <c r="E2" s="14" t="s">
        <v>217</v>
      </c>
      <c r="G2" s="15"/>
    </row>
    <row r="3" spans="1:151">
      <c r="A3" s="84" t="s">
        <v>168</v>
      </c>
      <c r="B3" s="85" t="str">
        <f>'KEFF+Check'!B3</f>
        <v>01.01.2025 - 31.12.2025</v>
      </c>
    </row>
    <row r="4" spans="1:151">
      <c r="A4" s="84" t="s">
        <v>0</v>
      </c>
      <c r="B4" s="85" t="str">
        <f>'KEFF+Check'!B4</f>
        <v>Musterstelle</v>
      </c>
    </row>
    <row r="5" spans="1:151">
      <c r="A5" s="84" t="s">
        <v>4</v>
      </c>
      <c r="B5" s="85" t="str">
        <f>'KEFF+Check'!B5</f>
        <v>Musterträger</v>
      </c>
    </row>
    <row r="6" spans="1:151">
      <c r="A6" s="84" t="s">
        <v>96</v>
      </c>
      <c r="B6" s="85" t="str">
        <f>'KEFF+Check'!B6</f>
        <v>Jan Mustermann, Birgit Musterfrau</v>
      </c>
    </row>
    <row r="7" spans="1:151">
      <c r="A7" s="62"/>
    </row>
    <row r="8" spans="1:151" s="86" customFormat="1" ht="18">
      <c r="A8" s="86" t="s">
        <v>89</v>
      </c>
      <c r="B8" s="87">
        <v>1</v>
      </c>
      <c r="C8" s="87">
        <v>2</v>
      </c>
      <c r="D8" s="87">
        <v>3</v>
      </c>
      <c r="E8" s="87">
        <v>4</v>
      </c>
      <c r="F8" s="87">
        <v>5</v>
      </c>
      <c r="G8" s="87">
        <v>6</v>
      </c>
      <c r="H8" s="87">
        <v>7</v>
      </c>
      <c r="I8" s="87">
        <v>8</v>
      </c>
      <c r="J8" s="87">
        <v>9</v>
      </c>
      <c r="K8" s="87">
        <v>10</v>
      </c>
      <c r="L8" s="87">
        <v>11</v>
      </c>
      <c r="M8" s="87">
        <v>12</v>
      </c>
      <c r="N8" s="87">
        <v>13</v>
      </c>
      <c r="O8" s="87">
        <v>14</v>
      </c>
      <c r="P8" s="87">
        <v>15</v>
      </c>
      <c r="Q8" s="87">
        <v>16</v>
      </c>
      <c r="R8" s="87">
        <v>17</v>
      </c>
      <c r="S8" s="87">
        <v>18</v>
      </c>
      <c r="T8" s="87">
        <v>19</v>
      </c>
      <c r="U8" s="87">
        <v>20</v>
      </c>
      <c r="V8" s="87">
        <v>21</v>
      </c>
      <c r="W8" s="87">
        <v>22</v>
      </c>
      <c r="X8" s="87">
        <v>23</v>
      </c>
      <c r="Y8" s="87">
        <v>24</v>
      </c>
      <c r="Z8" s="87">
        <v>25</v>
      </c>
      <c r="AA8" s="87">
        <v>26</v>
      </c>
      <c r="AB8" s="87">
        <v>27</v>
      </c>
      <c r="AC8" s="87">
        <v>28</v>
      </c>
      <c r="AD8" s="87">
        <v>29</v>
      </c>
      <c r="AE8" s="87">
        <v>30</v>
      </c>
      <c r="AF8" s="87">
        <v>31</v>
      </c>
      <c r="AG8" s="87">
        <v>32</v>
      </c>
      <c r="AH8" s="87">
        <v>33</v>
      </c>
      <c r="AI8" s="87">
        <v>34</v>
      </c>
      <c r="AJ8" s="87">
        <v>35</v>
      </c>
      <c r="AK8" s="87">
        <v>36</v>
      </c>
      <c r="AL8" s="87">
        <v>37</v>
      </c>
      <c r="AM8" s="87">
        <v>38</v>
      </c>
      <c r="AN8" s="87">
        <v>39</v>
      </c>
      <c r="AO8" s="87">
        <v>40</v>
      </c>
      <c r="AP8" s="87">
        <v>41</v>
      </c>
      <c r="AQ8" s="87">
        <v>42</v>
      </c>
      <c r="AR8" s="87">
        <v>43</v>
      </c>
      <c r="AS8" s="87">
        <v>44</v>
      </c>
      <c r="AT8" s="87">
        <v>45</v>
      </c>
      <c r="AU8" s="87">
        <v>46</v>
      </c>
      <c r="AV8" s="87">
        <v>47</v>
      </c>
      <c r="AW8" s="87">
        <v>48</v>
      </c>
      <c r="AX8" s="87">
        <v>49</v>
      </c>
      <c r="AY8" s="87">
        <v>50</v>
      </c>
      <c r="AZ8" s="87">
        <v>51</v>
      </c>
      <c r="BA8" s="87">
        <v>52</v>
      </c>
      <c r="BB8" s="87">
        <v>53</v>
      </c>
      <c r="BC8" s="87">
        <v>54</v>
      </c>
      <c r="BD8" s="87">
        <v>55</v>
      </c>
      <c r="BE8" s="87">
        <v>56</v>
      </c>
      <c r="BF8" s="87">
        <v>57</v>
      </c>
      <c r="BG8" s="87">
        <v>58</v>
      </c>
      <c r="BH8" s="87">
        <v>59</v>
      </c>
      <c r="BI8" s="87">
        <v>60</v>
      </c>
      <c r="BJ8" s="87">
        <v>61</v>
      </c>
      <c r="BK8" s="87">
        <v>62</v>
      </c>
      <c r="BL8" s="87">
        <v>63</v>
      </c>
      <c r="BM8" s="87">
        <v>64</v>
      </c>
      <c r="BN8" s="87">
        <v>65</v>
      </c>
      <c r="BO8" s="87">
        <v>66</v>
      </c>
      <c r="BP8" s="87">
        <v>67</v>
      </c>
      <c r="BQ8" s="87">
        <v>68</v>
      </c>
      <c r="BR8" s="87">
        <v>69</v>
      </c>
      <c r="BS8" s="87">
        <v>70</v>
      </c>
      <c r="BT8" s="87">
        <v>71</v>
      </c>
      <c r="BU8" s="87">
        <v>72</v>
      </c>
      <c r="BV8" s="87">
        <v>73</v>
      </c>
      <c r="BW8" s="87">
        <v>74</v>
      </c>
      <c r="BX8" s="87">
        <v>75</v>
      </c>
      <c r="BY8" s="87">
        <v>76</v>
      </c>
      <c r="BZ8" s="87">
        <v>77</v>
      </c>
      <c r="CA8" s="87">
        <v>78</v>
      </c>
      <c r="CB8" s="87">
        <v>79</v>
      </c>
      <c r="CC8" s="87">
        <v>80</v>
      </c>
      <c r="CD8" s="87">
        <v>81</v>
      </c>
      <c r="CE8" s="87">
        <v>82</v>
      </c>
      <c r="CF8" s="87">
        <v>83</v>
      </c>
      <c r="CG8" s="87">
        <v>84</v>
      </c>
      <c r="CH8" s="87">
        <v>85</v>
      </c>
      <c r="CI8" s="87">
        <v>86</v>
      </c>
      <c r="CJ8" s="87">
        <v>87</v>
      </c>
      <c r="CK8" s="87">
        <v>88</v>
      </c>
      <c r="CL8" s="87">
        <v>89</v>
      </c>
      <c r="CM8" s="87">
        <v>90</v>
      </c>
      <c r="CN8" s="87">
        <v>91</v>
      </c>
      <c r="CO8" s="87">
        <v>92</v>
      </c>
      <c r="CP8" s="87">
        <v>93</v>
      </c>
      <c r="CQ8" s="87">
        <v>94</v>
      </c>
      <c r="CR8" s="87">
        <v>95</v>
      </c>
      <c r="CS8" s="87">
        <v>96</v>
      </c>
      <c r="CT8" s="87">
        <v>97</v>
      </c>
      <c r="CU8" s="87">
        <v>98</v>
      </c>
      <c r="CV8" s="87">
        <v>99</v>
      </c>
      <c r="CW8" s="87">
        <v>100</v>
      </c>
      <c r="CX8" s="87">
        <v>101</v>
      </c>
      <c r="CY8" s="87">
        <v>102</v>
      </c>
      <c r="CZ8" s="87">
        <v>103</v>
      </c>
      <c r="DA8" s="87">
        <v>104</v>
      </c>
      <c r="DB8" s="87">
        <v>105</v>
      </c>
      <c r="DC8" s="87">
        <v>106</v>
      </c>
      <c r="DD8" s="87">
        <v>107</v>
      </c>
      <c r="DE8" s="87">
        <v>108</v>
      </c>
      <c r="DF8" s="87">
        <v>109</v>
      </c>
      <c r="DG8" s="87">
        <v>110</v>
      </c>
      <c r="DH8" s="87">
        <v>111</v>
      </c>
      <c r="DI8" s="87">
        <v>112</v>
      </c>
      <c r="DJ8" s="87">
        <v>113</v>
      </c>
      <c r="DK8" s="87">
        <v>114</v>
      </c>
      <c r="DL8" s="87">
        <v>115</v>
      </c>
      <c r="DM8" s="87">
        <v>116</v>
      </c>
      <c r="DN8" s="87">
        <v>117</v>
      </c>
      <c r="DO8" s="87">
        <v>118</v>
      </c>
      <c r="DP8" s="87">
        <v>119</v>
      </c>
      <c r="DQ8" s="87">
        <v>120</v>
      </c>
      <c r="DR8" s="87">
        <v>121</v>
      </c>
      <c r="DS8" s="87">
        <v>122</v>
      </c>
      <c r="DT8" s="87">
        <v>123</v>
      </c>
      <c r="DU8" s="87">
        <v>124</v>
      </c>
      <c r="DV8" s="87">
        <v>125</v>
      </c>
      <c r="DW8" s="87">
        <v>126</v>
      </c>
      <c r="DX8" s="87">
        <v>127</v>
      </c>
      <c r="DY8" s="87">
        <v>128</v>
      </c>
      <c r="DZ8" s="87">
        <v>129</v>
      </c>
      <c r="EA8" s="87">
        <v>130</v>
      </c>
      <c r="EB8" s="87">
        <v>131</v>
      </c>
      <c r="EC8" s="87">
        <v>132</v>
      </c>
      <c r="ED8" s="87">
        <v>133</v>
      </c>
      <c r="EE8" s="87">
        <v>134</v>
      </c>
      <c r="EF8" s="87">
        <v>135</v>
      </c>
      <c r="EG8" s="87">
        <v>136</v>
      </c>
      <c r="EH8" s="87">
        <v>137</v>
      </c>
      <c r="EI8" s="87">
        <v>138</v>
      </c>
      <c r="EJ8" s="87">
        <v>139</v>
      </c>
      <c r="EK8" s="87">
        <v>140</v>
      </c>
      <c r="EL8" s="87">
        <v>141</v>
      </c>
      <c r="EM8" s="87">
        <v>142</v>
      </c>
      <c r="EN8" s="87">
        <v>143</v>
      </c>
      <c r="EO8" s="87">
        <v>144</v>
      </c>
      <c r="EP8" s="87">
        <v>145</v>
      </c>
      <c r="EQ8" s="87">
        <v>146</v>
      </c>
      <c r="ER8" s="87">
        <v>147</v>
      </c>
      <c r="ES8" s="87">
        <v>148</v>
      </c>
      <c r="ET8" s="87">
        <v>149</v>
      </c>
      <c r="EU8" s="87">
        <v>150</v>
      </c>
    </row>
    <row r="9" spans="1:151" s="51" customFormat="1">
      <c r="A9" s="49" t="s">
        <v>9</v>
      </c>
      <c r="B9" s="88"/>
    </row>
    <row r="10" spans="1:151" s="48" customFormat="1">
      <c r="A10" s="46" t="s">
        <v>224</v>
      </c>
      <c r="B10" s="89"/>
    </row>
    <row r="11" spans="1:151" s="48" customFormat="1">
      <c r="A11" s="46" t="s">
        <v>177</v>
      </c>
      <c r="B11" s="89"/>
    </row>
    <row r="12" spans="1:151" s="81" customFormat="1">
      <c r="A12" s="90" t="s">
        <v>165</v>
      </c>
      <c r="B12" s="91"/>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row>
    <row r="13" spans="1:151" s="96" customFormat="1">
      <c r="A13" s="93" t="s">
        <v>223</v>
      </c>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row>
    <row r="14" spans="1:151" s="99" customFormat="1" ht="27.6">
      <c r="A14" s="97" t="s">
        <v>191</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row>
    <row r="15" spans="1:151" s="31" customFormat="1">
      <c r="A15" s="71"/>
      <c r="B15" s="100"/>
    </row>
    <row r="16" spans="1:151" s="66" customFormat="1" ht="27.6">
      <c r="A16" s="101" t="s">
        <v>251</v>
      </c>
    </row>
    <row r="17" spans="1:2" s="61" customFormat="1" ht="31.5" customHeight="1">
      <c r="A17" s="102" t="s">
        <v>20</v>
      </c>
      <c r="B17" s="103"/>
    </row>
    <row r="18" spans="1:2" s="106" customFormat="1" ht="15" customHeight="1">
      <c r="A18" s="104" t="s">
        <v>21</v>
      </c>
      <c r="B18" s="105"/>
    </row>
    <row r="19" spans="1:2" s="61" customFormat="1">
      <c r="A19" s="102" t="s">
        <v>22</v>
      </c>
      <c r="B19" s="103"/>
    </row>
    <row r="20" spans="1:2" s="61" customFormat="1">
      <c r="A20" s="102" t="s">
        <v>23</v>
      </c>
      <c r="B20" s="103"/>
    </row>
    <row r="21" spans="1:2" s="61" customFormat="1">
      <c r="A21" s="102" t="s">
        <v>24</v>
      </c>
      <c r="B21" s="103"/>
    </row>
    <row r="22" spans="1:2" s="61" customFormat="1">
      <c r="A22" s="102" t="s">
        <v>25</v>
      </c>
      <c r="B22" s="103"/>
    </row>
    <row r="23" spans="1:2" s="61" customFormat="1">
      <c r="A23" s="102" t="s">
        <v>26</v>
      </c>
      <c r="B23" s="103"/>
    </row>
    <row r="24" spans="1:2" s="61" customFormat="1">
      <c r="A24" s="102" t="s">
        <v>27</v>
      </c>
      <c r="B24" s="103"/>
    </row>
    <row r="25" spans="1:2" s="61" customFormat="1">
      <c r="A25" s="102" t="s">
        <v>28</v>
      </c>
      <c r="B25" s="103"/>
    </row>
    <row r="26" spans="1:2" s="61" customFormat="1">
      <c r="A26" s="102" t="s">
        <v>29</v>
      </c>
      <c r="B26" s="103"/>
    </row>
    <row r="27" spans="1:2">
      <c r="A27" s="62"/>
      <c r="B27" s="107"/>
    </row>
    <row r="28" spans="1:2" s="66" customFormat="1">
      <c r="A28" s="101" t="s">
        <v>228</v>
      </c>
      <c r="B28" s="108"/>
    </row>
    <row r="29" spans="1:2" s="51" customFormat="1">
      <c r="A29" s="109" t="s">
        <v>86</v>
      </c>
      <c r="B29" s="88"/>
    </row>
    <row r="30" spans="1:2" s="52" customFormat="1">
      <c r="A30" s="110" t="s">
        <v>87</v>
      </c>
      <c r="B30" s="111"/>
    </row>
    <row r="31" spans="1:2" s="52" customFormat="1" ht="16.2">
      <c r="A31" s="110" t="s">
        <v>229</v>
      </c>
      <c r="B31" s="111"/>
    </row>
    <row r="32" spans="1:2" s="114" customFormat="1">
      <c r="A32" s="112"/>
      <c r="B32" s="113"/>
    </row>
    <row r="33" spans="1:2" s="51" customFormat="1">
      <c r="A33" s="109" t="s">
        <v>86</v>
      </c>
      <c r="B33" s="88"/>
    </row>
    <row r="34" spans="1:2" s="117" customFormat="1">
      <c r="A34" s="115" t="s">
        <v>87</v>
      </c>
      <c r="B34" s="116"/>
    </row>
    <row r="35" spans="1:2" s="117" customFormat="1" ht="16.2">
      <c r="A35" s="115" t="s">
        <v>229</v>
      </c>
      <c r="B35" s="116"/>
    </row>
    <row r="36" spans="1:2" s="114" customFormat="1">
      <c r="A36" s="112"/>
      <c r="B36" s="113"/>
    </row>
    <row r="37" spans="1:2" s="51" customFormat="1">
      <c r="A37" s="109" t="s">
        <v>86</v>
      </c>
      <c r="B37" s="88"/>
    </row>
    <row r="38" spans="1:2" s="117" customFormat="1">
      <c r="A38" s="109" t="s">
        <v>87</v>
      </c>
      <c r="B38" s="116"/>
    </row>
    <row r="39" spans="1:2" s="117" customFormat="1" ht="16.2">
      <c r="A39" s="109" t="s">
        <v>229</v>
      </c>
      <c r="B39" s="116"/>
    </row>
    <row r="40" spans="1:2" s="31" customFormat="1">
      <c r="A40" s="118"/>
      <c r="B40" s="100"/>
    </row>
    <row r="41" spans="1:2" s="66" customFormat="1">
      <c r="A41" s="119" t="s">
        <v>192</v>
      </c>
      <c r="B41" s="108"/>
    </row>
    <row r="42" spans="1:2" s="117" customFormat="1">
      <c r="A42" s="115" t="s">
        <v>88</v>
      </c>
      <c r="B42" s="116"/>
    </row>
    <row r="43" spans="1:2" s="52" customFormat="1">
      <c r="A43" s="110" t="s">
        <v>5</v>
      </c>
      <c r="B43" s="111"/>
    </row>
    <row r="44" spans="1:2" s="52" customFormat="1" ht="16.2">
      <c r="A44" s="110" t="s">
        <v>230</v>
      </c>
      <c r="B44" s="111"/>
    </row>
    <row r="45" spans="1:2" s="122" customFormat="1">
      <c r="A45" s="120"/>
      <c r="B45" s="121"/>
    </row>
    <row r="46" spans="1:2" s="117" customFormat="1">
      <c r="A46" s="115" t="s">
        <v>88</v>
      </c>
      <c r="B46" s="116"/>
    </row>
    <row r="47" spans="1:2" s="117" customFormat="1">
      <c r="A47" s="115" t="s">
        <v>5</v>
      </c>
      <c r="B47" s="116"/>
    </row>
    <row r="48" spans="1:2" s="117" customFormat="1" ht="16.2">
      <c r="A48" s="115" t="s">
        <v>230</v>
      </c>
      <c r="B48" s="116"/>
    </row>
    <row r="49" spans="1:81" s="122" customFormat="1">
      <c r="A49" s="120"/>
      <c r="B49" s="121"/>
    </row>
    <row r="50" spans="1:81" s="117" customFormat="1">
      <c r="A50" s="115" t="s">
        <v>88</v>
      </c>
      <c r="B50" s="116"/>
    </row>
    <row r="51" spans="1:81" s="117" customFormat="1">
      <c r="A51" s="115" t="s">
        <v>5</v>
      </c>
      <c r="B51" s="116"/>
    </row>
    <row r="52" spans="1:81" s="117" customFormat="1" ht="16.2">
      <c r="A52" s="115" t="s">
        <v>230</v>
      </c>
      <c r="B52" s="116"/>
    </row>
    <row r="53" spans="1:81" s="31" customFormat="1">
      <c r="A53" s="71"/>
      <c r="B53" s="100"/>
    </row>
    <row r="54" spans="1:81" s="66" customFormat="1" ht="42.75" customHeight="1">
      <c r="A54" s="77" t="s">
        <v>149</v>
      </c>
      <c r="B54" s="108"/>
    </row>
    <row r="55" spans="1:81" s="125" customFormat="1">
      <c r="A55" s="93" t="s">
        <v>166</v>
      </c>
      <c r="B55" s="123"/>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row>
    <row r="56" spans="1:81" s="128" customFormat="1">
      <c r="A56" s="126" t="s">
        <v>169</v>
      </c>
      <c r="B56" s="127"/>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row>
    <row r="57" spans="1:81" s="128" customFormat="1">
      <c r="A57" s="130" t="s">
        <v>107</v>
      </c>
      <c r="B57" s="127"/>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row>
    <row r="59" spans="1:81" s="78" customFormat="1">
      <c r="A59" s="289" t="s">
        <v>213</v>
      </c>
    </row>
    <row r="60" spans="1:81" s="131" customFormat="1" ht="31.5" customHeight="1">
      <c r="A60" s="82" t="s">
        <v>20</v>
      </c>
    </row>
    <row r="61" spans="1:81" s="132" customFormat="1" ht="15" customHeight="1">
      <c r="A61" s="290" t="s">
        <v>21</v>
      </c>
    </row>
    <row r="62" spans="1:81" s="131" customFormat="1">
      <c r="A62" s="82" t="s">
        <v>22</v>
      </c>
    </row>
    <row r="63" spans="1:81" s="131" customFormat="1">
      <c r="A63" s="82" t="s">
        <v>23</v>
      </c>
    </row>
    <row r="64" spans="1:81" s="131" customFormat="1">
      <c r="A64" s="82" t="s">
        <v>24</v>
      </c>
    </row>
    <row r="65" spans="1:1" s="131" customFormat="1">
      <c r="A65" s="82" t="s">
        <v>25</v>
      </c>
    </row>
    <row r="66" spans="1:1" s="131" customFormat="1">
      <c r="A66" s="82" t="s">
        <v>26</v>
      </c>
    </row>
    <row r="67" spans="1:1" s="131" customFormat="1">
      <c r="A67" s="82" t="s">
        <v>27</v>
      </c>
    </row>
    <row r="68" spans="1:1" s="131" customFormat="1">
      <c r="A68" s="82" t="s">
        <v>28</v>
      </c>
    </row>
    <row r="69" spans="1:1" s="131" customFormat="1">
      <c r="A69" s="82" t="s">
        <v>29</v>
      </c>
    </row>
  </sheetData>
  <sheetProtection algorithmName="SHA-512" hashValue="AxfUERz0eNnRqkBswSv8FdAqVZLHm/ldKnRgwkd8tHHjJJd4DSAaeXY/gDKf7KXGk2jsYRqWoKhzBAKh3K/QGA==" saltValue="sWnAUzSsI60r6zRPNv0vCA==" spinCount="100000" sheet="1" sort="0" autoFilter="0"/>
  <dataValidations count="2">
    <dataValidation type="whole" allowBlank="1" showInputMessage="1" showErrorMessage="1" sqref="B55:B57 D55:CC57 C57 C55" xr:uid="{00000000-0002-0000-0300-000000000000}">
      <formula1>0</formula1>
      <formula2>10</formula2>
    </dataValidation>
    <dataValidation type="list" allowBlank="1" showInputMessage="1" showErrorMessage="1" sqref="A12:XFD12" xr:uid="{00000000-0002-0000-0300-000001000000}">
      <formula1>"Maßnahmen umgesetzt/Einsparungen quantifizierbar, Maßnahmen umgesetzt/ Einsparungen nicht quantifizierbar, Maßnahmen wurden nicht umgesetzt, Unternehmen hat keine Infos für KEFF+,Unternehmen nicht erreicht, Unternehmen hat sich noch nicht zurückgemeldet, "</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S28"/>
  <sheetViews>
    <sheetView topLeftCell="A3" zoomScaleNormal="100" workbookViewId="0">
      <pane xSplit="1" topLeftCell="B1" activePane="topRight" state="frozen"/>
      <selection pane="topRight" activeCell="A18" sqref="A18"/>
    </sheetView>
  </sheetViews>
  <sheetFormatPr baseColWidth="10" defaultColWidth="10.88671875" defaultRowHeight="13.8"/>
  <cols>
    <col min="1" max="1" width="47" style="133" customWidth="1"/>
    <col min="2" max="2" width="33.33203125" style="30" customWidth="1"/>
    <col min="3" max="3" width="26.44140625" style="244" customWidth="1"/>
    <col min="4" max="4" width="22" style="244" customWidth="1"/>
    <col min="5" max="11" width="22" style="30" customWidth="1"/>
    <col min="12" max="16" width="22.109375" style="30" customWidth="1"/>
    <col min="17" max="17" width="22" style="30" customWidth="1"/>
    <col min="18" max="31" width="22.109375" style="30" customWidth="1"/>
    <col min="32" max="201" width="21.77734375" style="30" customWidth="1"/>
    <col min="202" max="16384" width="10.88671875" style="30"/>
  </cols>
  <sheetData>
    <row r="1" spans="1:151" ht="18">
      <c r="A1" s="29" t="s">
        <v>204</v>
      </c>
      <c r="E1" s="243" t="s">
        <v>216</v>
      </c>
      <c r="G1" s="15" t="s">
        <v>218</v>
      </c>
    </row>
    <row r="2" spans="1:151" ht="18">
      <c r="A2" s="29"/>
      <c r="E2" s="243" t="s">
        <v>217</v>
      </c>
    </row>
    <row r="3" spans="1:151">
      <c r="A3" s="84" t="s">
        <v>168</v>
      </c>
      <c r="B3" s="85" t="str">
        <f>'KEFF+Check'!B3</f>
        <v>01.01.2025 - 31.12.2025</v>
      </c>
    </row>
    <row r="4" spans="1:151">
      <c r="A4" s="84" t="s">
        <v>0</v>
      </c>
      <c r="B4" s="85" t="str">
        <f>'KEFF+Check'!B4</f>
        <v>Musterstelle</v>
      </c>
    </row>
    <row r="5" spans="1:151">
      <c r="A5" s="84" t="s">
        <v>4</v>
      </c>
      <c r="B5" s="85" t="str">
        <f>'KEFF+Check'!B5</f>
        <v>Musterträger</v>
      </c>
    </row>
    <row r="6" spans="1:151">
      <c r="A6" s="84" t="s">
        <v>96</v>
      </c>
      <c r="B6" s="245" t="str">
        <f>'KEFF+Check'!B6</f>
        <v>Jan Mustermann, Birgit Musterfrau</v>
      </c>
      <c r="C6" s="246"/>
    </row>
    <row r="8" spans="1:151" s="248" customFormat="1" ht="18">
      <c r="A8" s="247" t="s">
        <v>6</v>
      </c>
      <c r="B8" s="248">
        <v>1</v>
      </c>
      <c r="C8" s="248">
        <v>2</v>
      </c>
      <c r="D8" s="248">
        <v>3</v>
      </c>
      <c r="E8" s="248">
        <v>4</v>
      </c>
      <c r="F8" s="248">
        <v>5</v>
      </c>
      <c r="G8" s="248">
        <v>6</v>
      </c>
      <c r="H8" s="248">
        <v>7</v>
      </c>
      <c r="I8" s="248">
        <v>8</v>
      </c>
      <c r="J8" s="248">
        <v>9</v>
      </c>
      <c r="K8" s="248">
        <v>10</v>
      </c>
      <c r="L8" s="248">
        <v>11</v>
      </c>
      <c r="M8" s="248">
        <v>12</v>
      </c>
      <c r="N8" s="248">
        <v>13</v>
      </c>
      <c r="O8" s="248">
        <v>14</v>
      </c>
      <c r="P8" s="248">
        <v>15</v>
      </c>
      <c r="Q8" s="248">
        <v>16</v>
      </c>
      <c r="R8" s="248">
        <v>17</v>
      </c>
      <c r="S8" s="248">
        <v>18</v>
      </c>
      <c r="T8" s="248">
        <v>19</v>
      </c>
      <c r="U8" s="248">
        <v>20</v>
      </c>
      <c r="V8" s="248">
        <v>21</v>
      </c>
      <c r="W8" s="248">
        <v>22</v>
      </c>
      <c r="X8" s="248">
        <v>23</v>
      </c>
      <c r="Y8" s="248">
        <v>24</v>
      </c>
      <c r="Z8" s="248">
        <v>25</v>
      </c>
      <c r="AA8" s="248">
        <v>26</v>
      </c>
      <c r="AB8" s="248">
        <v>27</v>
      </c>
      <c r="AC8" s="248">
        <v>28</v>
      </c>
      <c r="AD8" s="248">
        <v>29</v>
      </c>
      <c r="AE8" s="248">
        <v>30</v>
      </c>
    </row>
    <row r="9" spans="1:151" s="69" customFormat="1">
      <c r="A9" s="90" t="s">
        <v>84</v>
      </c>
      <c r="B9" s="127"/>
      <c r="C9" s="55"/>
      <c r="D9" s="55"/>
    </row>
    <row r="10" spans="1:151" s="31" customFormat="1">
      <c r="A10" s="249" t="s">
        <v>91</v>
      </c>
      <c r="B10" s="250"/>
      <c r="C10" s="251"/>
      <c r="D10" s="251"/>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row>
    <row r="11" spans="1:151" s="255" customFormat="1">
      <c r="A11" s="90" t="s">
        <v>31</v>
      </c>
      <c r="B11" s="91"/>
      <c r="C11" s="92"/>
      <c r="D11" s="253"/>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c r="CC11" s="254"/>
      <c r="CD11" s="254"/>
      <c r="CE11" s="254"/>
      <c r="CF11" s="254"/>
      <c r="CG11" s="254"/>
      <c r="CH11" s="254"/>
      <c r="CI11" s="254"/>
    </row>
    <row r="12" spans="1:151">
      <c r="A12" s="62"/>
    </row>
    <row r="13" spans="1:151" s="257" customFormat="1" ht="18">
      <c r="A13" s="256" t="s">
        <v>83</v>
      </c>
      <c r="B13" s="248">
        <v>1</v>
      </c>
      <c r="C13" s="248">
        <v>2</v>
      </c>
      <c r="D13" s="248">
        <v>3</v>
      </c>
      <c r="E13" s="248">
        <v>4</v>
      </c>
      <c r="F13" s="248">
        <v>5</v>
      </c>
      <c r="G13" s="248">
        <v>6</v>
      </c>
      <c r="H13" s="248">
        <v>7</v>
      </c>
      <c r="I13" s="248">
        <v>8</v>
      </c>
      <c r="J13" s="248">
        <v>9</v>
      </c>
      <c r="K13" s="248">
        <v>10</v>
      </c>
      <c r="L13" s="248">
        <v>11</v>
      </c>
      <c r="M13" s="248">
        <v>12</v>
      </c>
      <c r="N13" s="248">
        <v>13</v>
      </c>
      <c r="O13" s="248">
        <v>14</v>
      </c>
      <c r="P13" s="248">
        <v>15</v>
      </c>
      <c r="Q13" s="248">
        <v>16</v>
      </c>
      <c r="R13" s="248">
        <v>17</v>
      </c>
      <c r="S13" s="248">
        <v>18</v>
      </c>
      <c r="T13" s="248">
        <v>19</v>
      </c>
      <c r="U13" s="248">
        <v>20</v>
      </c>
      <c r="V13" s="248">
        <v>21</v>
      </c>
      <c r="W13" s="248">
        <v>22</v>
      </c>
      <c r="X13" s="248">
        <v>23</v>
      </c>
      <c r="Y13" s="248">
        <v>24</v>
      </c>
      <c r="Z13" s="248">
        <v>25</v>
      </c>
      <c r="AA13" s="248">
        <v>26</v>
      </c>
      <c r="AB13" s="248">
        <v>27</v>
      </c>
      <c r="AC13" s="248">
        <v>28</v>
      </c>
      <c r="AD13" s="248">
        <v>29</v>
      </c>
      <c r="AE13" s="248">
        <v>30</v>
      </c>
      <c r="AF13" s="248">
        <v>31</v>
      </c>
      <c r="AG13" s="248">
        <v>32</v>
      </c>
      <c r="AH13" s="248">
        <v>33</v>
      </c>
      <c r="AI13" s="248">
        <v>34</v>
      </c>
      <c r="AJ13" s="248">
        <v>35</v>
      </c>
      <c r="AK13" s="248">
        <v>36</v>
      </c>
      <c r="AL13" s="248">
        <v>37</v>
      </c>
      <c r="AM13" s="248">
        <v>38</v>
      </c>
      <c r="AN13" s="248">
        <v>39</v>
      </c>
      <c r="AO13" s="248">
        <v>40</v>
      </c>
      <c r="AP13" s="248">
        <v>41</v>
      </c>
      <c r="AQ13" s="248">
        <v>42</v>
      </c>
      <c r="AR13" s="248">
        <v>43</v>
      </c>
      <c r="AS13" s="248">
        <v>44</v>
      </c>
      <c r="AT13" s="248">
        <v>45</v>
      </c>
      <c r="AU13" s="248">
        <v>46</v>
      </c>
      <c r="AV13" s="248">
        <v>47</v>
      </c>
      <c r="AW13" s="248">
        <v>48</v>
      </c>
      <c r="AX13" s="248">
        <v>49</v>
      </c>
      <c r="AY13" s="248">
        <v>50</v>
      </c>
      <c r="AZ13" s="248">
        <v>51</v>
      </c>
      <c r="BA13" s="248">
        <v>52</v>
      </c>
      <c r="BB13" s="248">
        <v>53</v>
      </c>
      <c r="BC13" s="248">
        <v>54</v>
      </c>
      <c r="BD13" s="248">
        <v>55</v>
      </c>
      <c r="BE13" s="248">
        <v>56</v>
      </c>
      <c r="BF13" s="248">
        <v>57</v>
      </c>
      <c r="BG13" s="248">
        <v>58</v>
      </c>
      <c r="BH13" s="248">
        <v>59</v>
      </c>
      <c r="BI13" s="248">
        <v>60</v>
      </c>
      <c r="BJ13" s="248">
        <v>61</v>
      </c>
      <c r="BK13" s="248">
        <v>62</v>
      </c>
      <c r="BL13" s="248">
        <v>63</v>
      </c>
      <c r="BM13" s="248">
        <v>64</v>
      </c>
      <c r="BN13" s="248">
        <v>65</v>
      </c>
      <c r="BO13" s="248">
        <v>66</v>
      </c>
      <c r="BP13" s="248">
        <v>67</v>
      </c>
      <c r="BQ13" s="248">
        <v>68</v>
      </c>
      <c r="BR13" s="248">
        <v>69</v>
      </c>
      <c r="BS13" s="248">
        <v>70</v>
      </c>
      <c r="BT13" s="248">
        <v>71</v>
      </c>
      <c r="BU13" s="248">
        <v>72</v>
      </c>
      <c r="BV13" s="248">
        <v>73</v>
      </c>
      <c r="BW13" s="248">
        <v>74</v>
      </c>
      <c r="BX13" s="248">
        <v>75</v>
      </c>
      <c r="BY13" s="248">
        <v>76</v>
      </c>
      <c r="BZ13" s="248">
        <v>77</v>
      </c>
      <c r="CA13" s="248">
        <v>78</v>
      </c>
      <c r="CB13" s="248">
        <v>79</v>
      </c>
      <c r="CC13" s="248">
        <v>80</v>
      </c>
      <c r="CD13" s="248">
        <v>81</v>
      </c>
      <c r="CE13" s="248">
        <v>82</v>
      </c>
      <c r="CF13" s="248">
        <v>83</v>
      </c>
      <c r="CG13" s="248">
        <v>84</v>
      </c>
      <c r="CH13" s="248">
        <v>85</v>
      </c>
      <c r="CI13" s="248">
        <v>86</v>
      </c>
      <c r="CJ13" s="248">
        <v>87</v>
      </c>
      <c r="CK13" s="248">
        <v>88</v>
      </c>
      <c r="CL13" s="248">
        <v>89</v>
      </c>
      <c r="CM13" s="248">
        <v>90</v>
      </c>
      <c r="CN13" s="248">
        <v>91</v>
      </c>
      <c r="CO13" s="248">
        <v>92</v>
      </c>
      <c r="CP13" s="248">
        <v>93</v>
      </c>
      <c r="CQ13" s="248">
        <v>94</v>
      </c>
      <c r="CR13" s="248">
        <v>95</v>
      </c>
      <c r="CS13" s="248">
        <v>96</v>
      </c>
      <c r="CT13" s="248">
        <v>97</v>
      </c>
      <c r="CU13" s="248">
        <v>98</v>
      </c>
      <c r="CV13" s="248">
        <v>99</v>
      </c>
      <c r="CW13" s="248">
        <v>100</v>
      </c>
      <c r="CX13" s="248">
        <v>101</v>
      </c>
      <c r="CY13" s="248">
        <v>102</v>
      </c>
      <c r="CZ13" s="248">
        <v>103</v>
      </c>
      <c r="DA13" s="248">
        <v>104</v>
      </c>
      <c r="DB13" s="248">
        <v>105</v>
      </c>
      <c r="DC13" s="248">
        <v>106</v>
      </c>
      <c r="DD13" s="248">
        <v>107</v>
      </c>
      <c r="DE13" s="248">
        <v>108</v>
      </c>
      <c r="DF13" s="248">
        <v>109</v>
      </c>
      <c r="DG13" s="248">
        <v>110</v>
      </c>
      <c r="DH13" s="248">
        <v>111</v>
      </c>
      <c r="DI13" s="248">
        <v>112</v>
      </c>
      <c r="DJ13" s="248">
        <v>113</v>
      </c>
      <c r="DK13" s="248">
        <v>114</v>
      </c>
      <c r="DL13" s="248">
        <v>115</v>
      </c>
      <c r="DM13" s="248">
        <v>116</v>
      </c>
      <c r="DN13" s="248">
        <v>117</v>
      </c>
      <c r="DO13" s="248">
        <v>118</v>
      </c>
      <c r="DP13" s="248">
        <v>119</v>
      </c>
      <c r="DQ13" s="248">
        <v>120</v>
      </c>
      <c r="DR13" s="248">
        <v>121</v>
      </c>
      <c r="DS13" s="248">
        <v>122</v>
      </c>
      <c r="DT13" s="248">
        <v>123</v>
      </c>
      <c r="DU13" s="248">
        <v>124</v>
      </c>
      <c r="DV13" s="248">
        <v>125</v>
      </c>
      <c r="DW13" s="248">
        <v>126</v>
      </c>
      <c r="DX13" s="248">
        <v>127</v>
      </c>
      <c r="DY13" s="248">
        <v>128</v>
      </c>
      <c r="DZ13" s="248">
        <v>129</v>
      </c>
      <c r="EA13" s="248">
        <v>130</v>
      </c>
      <c r="EB13" s="248">
        <v>131</v>
      </c>
      <c r="EC13" s="248">
        <v>132</v>
      </c>
      <c r="ED13" s="248">
        <v>133</v>
      </c>
      <c r="EE13" s="248">
        <v>134</v>
      </c>
      <c r="EF13" s="248">
        <v>135</v>
      </c>
      <c r="EG13" s="248">
        <v>136</v>
      </c>
      <c r="EH13" s="248">
        <v>137</v>
      </c>
      <c r="EI13" s="248">
        <v>138</v>
      </c>
      <c r="EJ13" s="248">
        <v>139</v>
      </c>
      <c r="EK13" s="248">
        <v>140</v>
      </c>
      <c r="EL13" s="248">
        <v>141</v>
      </c>
      <c r="EM13" s="248">
        <v>142</v>
      </c>
      <c r="EN13" s="248">
        <v>143</v>
      </c>
      <c r="EO13" s="248">
        <v>144</v>
      </c>
      <c r="EP13" s="248">
        <v>145</v>
      </c>
      <c r="EQ13" s="248">
        <v>146</v>
      </c>
      <c r="ER13" s="248">
        <v>147</v>
      </c>
      <c r="ES13" s="248">
        <v>148</v>
      </c>
      <c r="ET13" s="248">
        <v>149</v>
      </c>
      <c r="EU13" s="248">
        <v>150</v>
      </c>
    </row>
    <row r="14" spans="1:151" s="69" customFormat="1">
      <c r="A14" s="102" t="s">
        <v>30</v>
      </c>
      <c r="B14" s="258"/>
      <c r="C14" s="55"/>
      <c r="D14" s="55"/>
    </row>
    <row r="15" spans="1:151" s="69" customFormat="1">
      <c r="A15" s="102" t="s">
        <v>209</v>
      </c>
      <c r="B15" s="258"/>
      <c r="C15" s="55"/>
      <c r="D15" s="55"/>
    </row>
    <row r="16" spans="1:151" s="259" customFormat="1">
      <c r="A16" s="102" t="s">
        <v>31</v>
      </c>
      <c r="B16" s="91"/>
      <c r="C16" s="92"/>
      <c r="D16" s="92"/>
    </row>
    <row r="17" spans="1:201" s="129" customFormat="1">
      <c r="A17" s="260" t="s">
        <v>196</v>
      </c>
      <c r="B17" s="127"/>
      <c r="C17" s="81"/>
      <c r="D17" s="81"/>
    </row>
    <row r="18" spans="1:201" s="55" customFormat="1">
      <c r="A18" s="79" t="s">
        <v>32</v>
      </c>
      <c r="B18" s="258"/>
    </row>
    <row r="19" spans="1:201" s="55" customFormat="1">
      <c r="A19" s="67" t="s">
        <v>246</v>
      </c>
      <c r="B19" s="258"/>
    </row>
    <row r="21" spans="1:201" s="257" customFormat="1" ht="18">
      <c r="A21" s="256" t="s">
        <v>105</v>
      </c>
      <c r="B21" s="248">
        <v>1</v>
      </c>
      <c r="C21" s="248">
        <v>2</v>
      </c>
      <c r="D21" s="248">
        <v>3</v>
      </c>
      <c r="E21" s="248">
        <v>4</v>
      </c>
      <c r="F21" s="248">
        <v>5</v>
      </c>
      <c r="G21" s="248">
        <v>6</v>
      </c>
      <c r="H21" s="248">
        <v>7</v>
      </c>
      <c r="I21" s="248">
        <v>8</v>
      </c>
      <c r="J21" s="248">
        <v>9</v>
      </c>
      <c r="K21" s="248">
        <v>10</v>
      </c>
      <c r="L21" s="248">
        <v>11</v>
      </c>
      <c r="M21" s="248">
        <v>12</v>
      </c>
      <c r="N21" s="248">
        <v>13</v>
      </c>
      <c r="O21" s="248">
        <v>14</v>
      </c>
      <c r="P21" s="248">
        <v>15</v>
      </c>
      <c r="Q21" s="248">
        <v>16</v>
      </c>
      <c r="R21" s="248">
        <v>17</v>
      </c>
      <c r="S21" s="248">
        <v>18</v>
      </c>
      <c r="T21" s="248">
        <v>19</v>
      </c>
      <c r="U21" s="248">
        <v>20</v>
      </c>
      <c r="V21" s="248">
        <v>21</v>
      </c>
      <c r="W21" s="248">
        <v>22</v>
      </c>
      <c r="X21" s="248">
        <v>23</v>
      </c>
      <c r="Y21" s="248">
        <v>24</v>
      </c>
      <c r="Z21" s="248">
        <v>25</v>
      </c>
      <c r="AA21" s="248">
        <v>26</v>
      </c>
      <c r="AB21" s="248">
        <v>27</v>
      </c>
      <c r="AC21" s="248">
        <v>28</v>
      </c>
      <c r="AD21" s="248">
        <v>29</v>
      </c>
      <c r="AE21" s="248">
        <v>30</v>
      </c>
      <c r="AF21" s="248">
        <v>31</v>
      </c>
      <c r="AG21" s="248">
        <v>32</v>
      </c>
      <c r="AH21" s="248">
        <v>33</v>
      </c>
      <c r="AI21" s="248">
        <v>34</v>
      </c>
      <c r="AJ21" s="248">
        <v>35</v>
      </c>
      <c r="AK21" s="248">
        <v>36</v>
      </c>
      <c r="AL21" s="248">
        <v>37</v>
      </c>
      <c r="AM21" s="248">
        <v>38</v>
      </c>
      <c r="AN21" s="248">
        <v>39</v>
      </c>
      <c r="AO21" s="248">
        <v>40</v>
      </c>
      <c r="AP21" s="248">
        <v>41</v>
      </c>
      <c r="AQ21" s="248">
        <v>42</v>
      </c>
      <c r="AR21" s="248">
        <v>43</v>
      </c>
      <c r="AS21" s="248">
        <v>44</v>
      </c>
      <c r="AT21" s="248">
        <v>45</v>
      </c>
      <c r="AU21" s="248">
        <v>46</v>
      </c>
      <c r="AV21" s="248">
        <v>47</v>
      </c>
      <c r="AW21" s="248">
        <v>48</v>
      </c>
      <c r="AX21" s="248">
        <v>49</v>
      </c>
      <c r="AY21" s="248">
        <v>50</v>
      </c>
      <c r="AZ21" s="248">
        <v>51</v>
      </c>
      <c r="BA21" s="248">
        <v>52</v>
      </c>
      <c r="BB21" s="248">
        <v>53</v>
      </c>
      <c r="BC21" s="248">
        <v>54</v>
      </c>
      <c r="BD21" s="248">
        <v>55</v>
      </c>
      <c r="BE21" s="248">
        <v>56</v>
      </c>
      <c r="BF21" s="248">
        <v>57</v>
      </c>
      <c r="BG21" s="248">
        <v>58</v>
      </c>
      <c r="BH21" s="248">
        <v>59</v>
      </c>
      <c r="BI21" s="248">
        <v>60</v>
      </c>
      <c r="BJ21" s="248">
        <v>61</v>
      </c>
      <c r="BK21" s="248">
        <v>62</v>
      </c>
      <c r="BL21" s="248">
        <v>63</v>
      </c>
      <c r="BM21" s="248">
        <v>64</v>
      </c>
      <c r="BN21" s="248">
        <v>65</v>
      </c>
      <c r="BO21" s="248">
        <v>66</v>
      </c>
      <c r="BP21" s="248">
        <v>67</v>
      </c>
      <c r="BQ21" s="248">
        <v>68</v>
      </c>
      <c r="BR21" s="248">
        <v>69</v>
      </c>
      <c r="BS21" s="248">
        <v>70</v>
      </c>
      <c r="BT21" s="248">
        <v>71</v>
      </c>
      <c r="BU21" s="248">
        <v>72</v>
      </c>
      <c r="BV21" s="248">
        <v>73</v>
      </c>
      <c r="BW21" s="248">
        <v>74</v>
      </c>
      <c r="BX21" s="248">
        <v>75</v>
      </c>
      <c r="BY21" s="248">
        <v>76</v>
      </c>
      <c r="BZ21" s="248">
        <v>77</v>
      </c>
      <c r="CA21" s="248">
        <v>78</v>
      </c>
      <c r="CB21" s="248">
        <v>79</v>
      </c>
      <c r="CC21" s="248">
        <v>80</v>
      </c>
      <c r="CD21" s="248">
        <v>81</v>
      </c>
      <c r="CE21" s="248">
        <v>82</v>
      </c>
      <c r="CF21" s="248">
        <v>83</v>
      </c>
      <c r="CG21" s="248">
        <v>84</v>
      </c>
      <c r="CH21" s="248">
        <v>85</v>
      </c>
      <c r="CI21" s="248">
        <v>86</v>
      </c>
      <c r="CJ21" s="248">
        <v>87</v>
      </c>
      <c r="CK21" s="248">
        <v>88</v>
      </c>
      <c r="CL21" s="248">
        <v>89</v>
      </c>
      <c r="CM21" s="248">
        <v>90</v>
      </c>
      <c r="CN21" s="248">
        <v>91</v>
      </c>
      <c r="CO21" s="248">
        <v>92</v>
      </c>
      <c r="CP21" s="248">
        <v>93</v>
      </c>
      <c r="CQ21" s="248">
        <v>94</v>
      </c>
      <c r="CR21" s="248">
        <v>95</v>
      </c>
      <c r="CS21" s="248">
        <v>96</v>
      </c>
      <c r="CT21" s="248">
        <v>97</v>
      </c>
      <c r="CU21" s="248">
        <v>98</v>
      </c>
      <c r="CV21" s="248">
        <v>99</v>
      </c>
      <c r="CW21" s="248">
        <v>100</v>
      </c>
      <c r="CX21" s="248">
        <v>101</v>
      </c>
      <c r="CY21" s="248">
        <v>102</v>
      </c>
      <c r="CZ21" s="248">
        <v>103</v>
      </c>
      <c r="DA21" s="248">
        <v>104</v>
      </c>
      <c r="DB21" s="248">
        <v>105</v>
      </c>
      <c r="DC21" s="248">
        <v>106</v>
      </c>
      <c r="DD21" s="248">
        <v>107</v>
      </c>
      <c r="DE21" s="248">
        <v>108</v>
      </c>
      <c r="DF21" s="248">
        <v>109</v>
      </c>
      <c r="DG21" s="248">
        <v>110</v>
      </c>
      <c r="DH21" s="248">
        <v>111</v>
      </c>
      <c r="DI21" s="248">
        <v>112</v>
      </c>
      <c r="DJ21" s="248">
        <v>113</v>
      </c>
      <c r="DK21" s="248">
        <v>114</v>
      </c>
      <c r="DL21" s="248">
        <v>115</v>
      </c>
      <c r="DM21" s="248">
        <v>116</v>
      </c>
      <c r="DN21" s="248">
        <v>117</v>
      </c>
      <c r="DO21" s="248">
        <v>118</v>
      </c>
      <c r="DP21" s="248">
        <v>119</v>
      </c>
      <c r="DQ21" s="248">
        <v>120</v>
      </c>
      <c r="DR21" s="248">
        <v>121</v>
      </c>
      <c r="DS21" s="248">
        <v>122</v>
      </c>
      <c r="DT21" s="248">
        <v>123</v>
      </c>
      <c r="DU21" s="248">
        <v>124</v>
      </c>
      <c r="DV21" s="248">
        <v>125</v>
      </c>
      <c r="DW21" s="248">
        <v>126</v>
      </c>
      <c r="DX21" s="248">
        <v>127</v>
      </c>
      <c r="DY21" s="248">
        <v>128</v>
      </c>
      <c r="DZ21" s="248">
        <v>129</v>
      </c>
      <c r="EA21" s="248">
        <v>130</v>
      </c>
      <c r="EB21" s="248">
        <v>131</v>
      </c>
      <c r="EC21" s="248">
        <v>132</v>
      </c>
      <c r="ED21" s="248">
        <v>133</v>
      </c>
      <c r="EE21" s="248">
        <v>134</v>
      </c>
      <c r="EF21" s="248">
        <v>135</v>
      </c>
      <c r="EG21" s="248">
        <v>136</v>
      </c>
      <c r="EH21" s="248">
        <v>137</v>
      </c>
      <c r="EI21" s="248">
        <v>138</v>
      </c>
      <c r="EJ21" s="248">
        <v>139</v>
      </c>
      <c r="EK21" s="248">
        <v>140</v>
      </c>
      <c r="EL21" s="248">
        <v>141</v>
      </c>
      <c r="EM21" s="248">
        <v>142</v>
      </c>
      <c r="EN21" s="248">
        <v>143</v>
      </c>
      <c r="EO21" s="248">
        <v>144</v>
      </c>
      <c r="EP21" s="248">
        <v>145</v>
      </c>
      <c r="EQ21" s="248">
        <v>146</v>
      </c>
      <c r="ER21" s="248">
        <v>147</v>
      </c>
      <c r="ES21" s="248">
        <v>148</v>
      </c>
      <c r="ET21" s="248">
        <v>149</v>
      </c>
      <c r="EU21" s="248">
        <v>150</v>
      </c>
      <c r="EV21" s="248">
        <v>151</v>
      </c>
      <c r="EW21" s="248">
        <v>152</v>
      </c>
      <c r="EX21" s="248">
        <v>153</v>
      </c>
      <c r="EY21" s="248">
        <v>154</v>
      </c>
      <c r="EZ21" s="248">
        <v>155</v>
      </c>
      <c r="FA21" s="248">
        <v>156</v>
      </c>
      <c r="FB21" s="248">
        <v>157</v>
      </c>
      <c r="FC21" s="248">
        <v>158</v>
      </c>
      <c r="FD21" s="248">
        <v>159</v>
      </c>
      <c r="FE21" s="248">
        <v>160</v>
      </c>
      <c r="FF21" s="248">
        <v>161</v>
      </c>
      <c r="FG21" s="248">
        <v>162</v>
      </c>
      <c r="FH21" s="248">
        <v>163</v>
      </c>
      <c r="FI21" s="248">
        <v>164</v>
      </c>
      <c r="FJ21" s="248">
        <v>165</v>
      </c>
      <c r="FK21" s="248">
        <v>166</v>
      </c>
      <c r="FL21" s="248">
        <v>167</v>
      </c>
      <c r="FM21" s="248">
        <v>168</v>
      </c>
      <c r="FN21" s="248">
        <v>169</v>
      </c>
      <c r="FO21" s="248">
        <v>170</v>
      </c>
      <c r="FP21" s="248">
        <v>171</v>
      </c>
      <c r="FQ21" s="248">
        <v>172</v>
      </c>
      <c r="FR21" s="248">
        <v>173</v>
      </c>
      <c r="FS21" s="248">
        <v>174</v>
      </c>
      <c r="FT21" s="248">
        <v>175</v>
      </c>
      <c r="FU21" s="248">
        <v>176</v>
      </c>
      <c r="FV21" s="248">
        <v>177</v>
      </c>
      <c r="FW21" s="248">
        <v>178</v>
      </c>
      <c r="FX21" s="248">
        <v>179</v>
      </c>
      <c r="FY21" s="248">
        <v>180</v>
      </c>
      <c r="FZ21" s="248">
        <v>181</v>
      </c>
      <c r="GA21" s="248">
        <v>182</v>
      </c>
      <c r="GB21" s="248">
        <v>183</v>
      </c>
      <c r="GC21" s="248">
        <v>184</v>
      </c>
      <c r="GD21" s="248">
        <v>185</v>
      </c>
      <c r="GE21" s="248">
        <v>186</v>
      </c>
      <c r="GF21" s="248">
        <v>187</v>
      </c>
      <c r="GG21" s="248">
        <v>188</v>
      </c>
      <c r="GH21" s="248">
        <v>189</v>
      </c>
      <c r="GI21" s="248">
        <v>190</v>
      </c>
      <c r="GJ21" s="248">
        <v>191</v>
      </c>
      <c r="GK21" s="248">
        <v>192</v>
      </c>
      <c r="GL21" s="248">
        <v>193</v>
      </c>
      <c r="GM21" s="248">
        <v>194</v>
      </c>
      <c r="GN21" s="248">
        <v>195</v>
      </c>
      <c r="GO21" s="248">
        <v>196</v>
      </c>
      <c r="GP21" s="248">
        <v>197</v>
      </c>
      <c r="GQ21" s="248">
        <v>198</v>
      </c>
      <c r="GR21" s="248">
        <v>199</v>
      </c>
      <c r="GS21" s="248">
        <v>200</v>
      </c>
    </row>
    <row r="22" spans="1:201" s="262" customFormat="1">
      <c r="A22" s="43" t="s">
        <v>106</v>
      </c>
      <c r="B22" s="261"/>
    </row>
    <row r="23" spans="1:201" s="69" customFormat="1">
      <c r="A23" s="263" t="s">
        <v>100</v>
      </c>
      <c r="B23" s="258"/>
      <c r="C23" s="55"/>
      <c r="D23" s="55"/>
    </row>
    <row r="24" spans="1:201" s="69" customFormat="1">
      <c r="A24" s="102" t="s">
        <v>99</v>
      </c>
      <c r="B24" s="264"/>
      <c r="C24" s="265"/>
      <c r="D24" s="265"/>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row>
    <row r="25" spans="1:201" s="268" customFormat="1">
      <c r="A25" s="79" t="s">
        <v>179</v>
      </c>
      <c r="B25" s="267"/>
      <c r="C25" s="96"/>
      <c r="D25" s="96"/>
    </row>
    <row r="28" spans="1:201">
      <c r="A28" s="269" t="s">
        <v>206</v>
      </c>
    </row>
  </sheetData>
  <sheetProtection algorithmName="SHA-512" hashValue="L2wrUvy7qbB56uSWuQqFGagFye36PqPUfi6NdbOUwL1PJ4pwonGqak+P2qq9cfjExzYrMpg/xqxGLGZ9ON1Iag==" saltValue="exY5GqEINFgyoIzmLgTfXg==" spinCount="100000" sheet="1" sort="0" autoFilter="0"/>
  <dataValidations count="4">
    <dataValidation type="list" allowBlank="1" showInputMessage="1" showErrorMessage="1" sqref="B15:FB15" xr:uid="{00000000-0002-0000-0400-000000000000}">
      <formula1>"Präsenz, Digital, Hybrid"</formula1>
    </dataValidation>
    <dataValidation type="list" allowBlank="1" showInputMessage="1" showErrorMessage="1" sqref="B19:XFD19" xr:uid="{00000000-0002-0000-0400-000001000000}">
      <formula1>"Ja, Nein"</formula1>
    </dataValidation>
    <dataValidation type="list" allowBlank="1" showInputMessage="1" showErrorMessage="1" sqref="B18:XFD18" xr:uid="{00000000-0002-0000-0400-000002000000}">
      <formula1>"eigene Veranstaltung, Veranstaltung Dritter mit aktiver Beteiligung der KEFF+ als Vortragende oder Aussteller"</formula1>
    </dataValidation>
    <dataValidation type="list" allowBlank="1" showInputMessage="1" showErrorMessage="1" sqref="B22:XFD22" xr:uid="{00000000-0002-0000-0400-000003000000}">
      <formula1>"Veröffentlichung, Presseinformation, Kommunikationskampagne, Social Media Kanal, Newsletter, Flyer, Film / Video, TV / Radio, Firmenführung, Andere Maßnahme"</formula1>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7"/>
  <sheetViews>
    <sheetView zoomScaleNormal="100" workbookViewId="0">
      <selection activeCell="A14" sqref="A14"/>
    </sheetView>
  </sheetViews>
  <sheetFormatPr baseColWidth="10" defaultColWidth="10.88671875" defaultRowHeight="13.8"/>
  <cols>
    <col min="1" max="1" width="47.44140625" style="146" customWidth="1"/>
    <col min="2" max="2" width="35.109375" style="135" customWidth="1"/>
    <col min="3" max="3" width="33.109375" style="136" bestFit="1" customWidth="1"/>
    <col min="4" max="4" width="56.88671875" style="137" customWidth="1"/>
    <col min="5" max="16384" width="10.88671875" style="138"/>
  </cols>
  <sheetData>
    <row r="1" spans="1:8" ht="18">
      <c r="A1" s="134" t="s">
        <v>204</v>
      </c>
      <c r="F1" s="30"/>
      <c r="G1" s="30"/>
      <c r="H1" s="30"/>
    </row>
    <row r="2" spans="1:8" ht="18">
      <c r="A2" s="134"/>
      <c r="F2" s="30"/>
      <c r="G2" s="30"/>
      <c r="H2" s="30"/>
    </row>
    <row r="3" spans="1:8" ht="14.4" customHeight="1">
      <c r="A3" s="84" t="s">
        <v>168</v>
      </c>
      <c r="B3" s="85" t="str">
        <f>'KEFF+Check'!B3</f>
        <v>01.01.2025 - 31.12.2025</v>
      </c>
      <c r="C3" s="31"/>
      <c r="D3" s="285" t="s">
        <v>208</v>
      </c>
      <c r="F3" s="30"/>
      <c r="G3" s="30"/>
      <c r="H3" s="30"/>
    </row>
    <row r="4" spans="1:8">
      <c r="A4" s="139" t="s">
        <v>0</v>
      </c>
      <c r="B4" s="140" t="str">
        <f>'KEFF+Check'!B4</f>
        <v>Musterstelle</v>
      </c>
      <c r="C4" s="141"/>
      <c r="D4" s="285"/>
      <c r="F4" s="30"/>
      <c r="G4" s="30"/>
      <c r="H4" s="30"/>
    </row>
    <row r="5" spans="1:8">
      <c r="A5" s="139" t="s">
        <v>4</v>
      </c>
      <c r="B5" s="140" t="str">
        <f>'KEFF+Check'!B5</f>
        <v>Musterträger</v>
      </c>
      <c r="C5" s="141"/>
      <c r="D5" s="285"/>
      <c r="F5" s="30"/>
      <c r="G5" s="30"/>
      <c r="H5" s="30"/>
    </row>
    <row r="6" spans="1:8" ht="16.5" customHeight="1">
      <c r="A6" s="139" t="s">
        <v>96</v>
      </c>
      <c r="B6" s="140" t="str">
        <f>'KEFF+Check'!B6</f>
        <v>Jan Mustermann, Birgit Musterfrau</v>
      </c>
      <c r="C6" s="141"/>
      <c r="D6" s="285"/>
      <c r="F6" s="14" t="s">
        <v>216</v>
      </c>
      <c r="G6" s="30"/>
      <c r="H6" s="30"/>
    </row>
    <row r="7" spans="1:8">
      <c r="A7" s="142"/>
      <c r="B7" s="143"/>
      <c r="C7" s="141"/>
      <c r="D7" s="144"/>
      <c r="F7" s="14" t="s">
        <v>217</v>
      </c>
      <c r="G7" s="30"/>
      <c r="H7" s="30"/>
    </row>
    <row r="8" spans="1:8">
      <c r="A8" s="142"/>
      <c r="B8" s="143"/>
      <c r="C8" s="141"/>
      <c r="D8" s="144"/>
      <c r="F8" s="30"/>
      <c r="G8" s="30"/>
      <c r="H8" s="30"/>
    </row>
    <row r="9" spans="1:8">
      <c r="A9" s="142"/>
      <c r="B9" s="143"/>
      <c r="C9" s="141"/>
      <c r="D9" s="145"/>
      <c r="F9" s="30"/>
      <c r="G9" s="30"/>
      <c r="H9" s="30"/>
    </row>
    <row r="10" spans="1:8" ht="20.399999999999999">
      <c r="B10" s="147" t="s">
        <v>114</v>
      </c>
      <c r="C10" s="148"/>
      <c r="F10" s="30"/>
      <c r="G10" s="30"/>
      <c r="H10" s="30"/>
    </row>
    <row r="11" spans="1:8" s="153" customFormat="1" ht="20.399999999999999">
      <c r="A11" s="149" t="s">
        <v>7</v>
      </c>
      <c r="B11" s="150" t="s">
        <v>156</v>
      </c>
      <c r="C11" s="151" t="s">
        <v>155</v>
      </c>
      <c r="D11" s="152" t="s">
        <v>154</v>
      </c>
    </row>
    <row r="12" spans="1:8">
      <c r="A12" s="154" t="s">
        <v>110</v>
      </c>
      <c r="B12" s="155"/>
      <c r="C12" s="156"/>
      <c r="D12" s="157" t="s">
        <v>181</v>
      </c>
      <c r="F12" s="15" t="s">
        <v>218</v>
      </c>
    </row>
    <row r="13" spans="1:8" s="162" customFormat="1">
      <c r="A13" s="158" t="s">
        <v>231</v>
      </c>
      <c r="B13" s="159">
        <f>COUNTIF('KEFF+Check'!10:10,"&lt;&gt;")-1</f>
        <v>0</v>
      </c>
      <c r="C13" s="160"/>
      <c r="D13" s="161" t="s">
        <v>256</v>
      </c>
    </row>
    <row r="14" spans="1:8">
      <c r="A14" s="163" t="s">
        <v>232</v>
      </c>
      <c r="B14" s="164">
        <f>COUNTIF('KEFF+Check'!16:16,"A")</f>
        <v>0</v>
      </c>
      <c r="C14" s="165"/>
      <c r="D14" s="166" t="s">
        <v>256</v>
      </c>
    </row>
    <row r="15" spans="1:8">
      <c r="A15" s="163" t="s">
        <v>233</v>
      </c>
      <c r="B15" s="164">
        <f>COUNTIF('KEFF+Check'!16:16,"B")</f>
        <v>0</v>
      </c>
      <c r="C15" s="160"/>
      <c r="D15" s="166" t="s">
        <v>252</v>
      </c>
    </row>
    <row r="16" spans="1:8" s="168" customFormat="1">
      <c r="A16" s="163" t="s">
        <v>234</v>
      </c>
      <c r="B16" s="159">
        <f>COUNTIFS('KEFF+Check'!15:15,"Kleinstunternehmen: bis 9 Beschäftigte",'KEFF+Check'!16:16,"A")</f>
        <v>0</v>
      </c>
      <c r="C16" s="167"/>
      <c r="D16" s="161"/>
    </row>
    <row r="17" spans="1:4" s="168" customFormat="1">
      <c r="A17" s="163" t="s">
        <v>235</v>
      </c>
      <c r="B17" s="159">
        <f>COUNTIFS('KEFF+Check'!15:15,"kleines Unternehmen: bis 49 Beschäftigte",'KEFF+Check'!16:16,"A")</f>
        <v>0</v>
      </c>
      <c r="C17" s="167"/>
      <c r="D17" s="161"/>
    </row>
    <row r="18" spans="1:4" s="168" customFormat="1">
      <c r="A18" s="163" t="s">
        <v>236</v>
      </c>
      <c r="B18" s="159">
        <f>COUNTIFS('KEFF+Check'!15:15,"mittleres Unternehmen: bis 249 Beschäftigte",'KEFF+Check'!16:16,"A")</f>
        <v>0</v>
      </c>
      <c r="C18" s="167"/>
      <c r="D18" s="161"/>
    </row>
    <row r="19" spans="1:4" s="168" customFormat="1">
      <c r="A19" s="163" t="s">
        <v>237</v>
      </c>
      <c r="B19" s="169">
        <f>COUNTIFS('KEFF+Check'!15:15,"Großunternehmen: ab 250 Beschäftigte",'KEFF+Check'!16:16,"A")</f>
        <v>0</v>
      </c>
      <c r="C19" s="167"/>
      <c r="D19" s="161"/>
    </row>
    <row r="20" spans="1:4" s="168" customFormat="1">
      <c r="A20" s="163" t="s">
        <v>238</v>
      </c>
      <c r="B20" s="159">
        <f>COUNTIFS('KEFF+Check'!15:15,"Kleinstunternehmen: bis 9 Beschäftigte",'KEFF+Check'!16:16,"B")</f>
        <v>0</v>
      </c>
      <c r="C20" s="167"/>
      <c r="D20" s="161"/>
    </row>
    <row r="21" spans="1:4" s="168" customFormat="1">
      <c r="A21" s="163" t="s">
        <v>239</v>
      </c>
      <c r="B21" s="159">
        <f>COUNTIFS('KEFF+Check'!15:15,"kleines Unternehmen: bis 49 Beschäftigte",'KEFF+Check'!16:16,"B")</f>
        <v>0</v>
      </c>
      <c r="C21" s="167"/>
      <c r="D21" s="161"/>
    </row>
    <row r="22" spans="1:4" s="168" customFormat="1" ht="14.25" customHeight="1">
      <c r="A22" s="163" t="s">
        <v>240</v>
      </c>
      <c r="B22" s="159">
        <f>COUNTIFS('KEFF+Check'!15:15,"mittleres Unternehmen: bis 249 Beschäftigte",'KEFF+Check'!16:16,"B")</f>
        <v>0</v>
      </c>
      <c r="C22" s="167"/>
      <c r="D22" s="161"/>
    </row>
    <row r="23" spans="1:4" s="168" customFormat="1">
      <c r="A23" s="163" t="s">
        <v>241</v>
      </c>
      <c r="B23" s="170">
        <f>COUNTIFS('KEFF+Check'!15:15,"Großunternehmen: ab 250 Beschäftigte",'KEFF+Check'!16:16,"B")</f>
        <v>0</v>
      </c>
      <c r="C23" s="167"/>
      <c r="D23" s="161"/>
    </row>
    <row r="24" spans="1:4">
      <c r="A24" s="171"/>
      <c r="B24" s="143"/>
      <c r="C24" s="172"/>
      <c r="D24" s="173"/>
    </row>
    <row r="25" spans="1:4">
      <c r="A25" s="174" t="s">
        <v>195</v>
      </c>
      <c r="B25" s="175"/>
      <c r="C25" s="176"/>
      <c r="D25" s="177"/>
    </row>
    <row r="26" spans="1:4">
      <c r="A26" s="178" t="s">
        <v>1</v>
      </c>
      <c r="B26" s="164">
        <f>COUNTIF('KEFF+Check'!20:29,"*")-10</f>
        <v>0</v>
      </c>
      <c r="C26" s="167"/>
      <c r="D26" s="166"/>
    </row>
    <row r="27" spans="1:4">
      <c r="A27" s="178" t="s">
        <v>2</v>
      </c>
      <c r="B27" s="164">
        <f>COUNTIF('KEFF+Check'!32:41,"*")-10</f>
        <v>0</v>
      </c>
      <c r="C27" s="167"/>
      <c r="D27" s="166"/>
    </row>
    <row r="28" spans="1:4">
      <c r="A28" s="179"/>
      <c r="C28" s="180"/>
      <c r="D28" s="181"/>
    </row>
    <row r="29" spans="1:4">
      <c r="A29" s="73" t="s">
        <v>94</v>
      </c>
      <c r="B29" s="73"/>
      <c r="C29" s="182"/>
      <c r="D29" s="183"/>
    </row>
    <row r="30" spans="1:4">
      <c r="A30" s="79" t="s">
        <v>242</v>
      </c>
      <c r="B30" s="184">
        <f>COUNTIF('KEFF+Check'!44:44,"Ja")</f>
        <v>0</v>
      </c>
      <c r="C30" s="185"/>
      <c r="D30" s="166"/>
    </row>
    <row r="31" spans="1:4">
      <c r="A31" s="186"/>
      <c r="B31" s="187"/>
      <c r="C31" s="188"/>
      <c r="D31" s="173"/>
    </row>
    <row r="32" spans="1:4">
      <c r="A32" s="73" t="s">
        <v>163</v>
      </c>
      <c r="B32" s="73"/>
      <c r="C32" s="182"/>
      <c r="D32" s="183"/>
    </row>
    <row r="33" spans="1:4">
      <c r="A33" s="79" t="s">
        <v>243</v>
      </c>
      <c r="B33" s="184">
        <f>COUNTIF('KEFF+Check'!48:48,"Ja")</f>
        <v>0</v>
      </c>
      <c r="C33" s="185"/>
      <c r="D33" s="166"/>
    </row>
    <row r="34" spans="1:4">
      <c r="A34" s="186"/>
      <c r="B34" s="187"/>
      <c r="C34" s="188"/>
      <c r="D34" s="173"/>
    </row>
    <row r="35" spans="1:4">
      <c r="A35" s="77" t="s">
        <v>161</v>
      </c>
      <c r="B35" s="73"/>
      <c r="C35" s="182"/>
      <c r="D35" s="183"/>
    </row>
    <row r="36" spans="1:4" s="168" customFormat="1">
      <c r="A36" s="189" t="s">
        <v>162</v>
      </c>
      <c r="B36" s="159">
        <f>SUM(COUNTIF('Follow-up'!12:12,"Maßnahmen umgesetzt/Einsparungen quantifizierbar"), COUNTIF('Follow-up'!12:12,"Maßnahmen umgesetzt/ Einsparungen nicht quantifizierbar"),COUNTIF('Follow-up'!12:12,"Maßnahmen wurden nicht umgesetzt"),COUNTIF('Follow-up'!12:12,"Unternehmen hat keine Infos für KEFF+"))</f>
        <v>0</v>
      </c>
      <c r="C36" s="160"/>
      <c r="D36" s="161"/>
    </row>
    <row r="37" spans="1:4">
      <c r="A37" s="71"/>
      <c r="C37" s="180"/>
      <c r="D37" s="181"/>
    </row>
    <row r="38" spans="1:4">
      <c r="A38" s="190" t="s">
        <v>3</v>
      </c>
      <c r="B38" s="191"/>
      <c r="C38" s="192"/>
      <c r="D38" s="193"/>
    </row>
    <row r="39" spans="1:4" ht="33.75" customHeight="1">
      <c r="A39" s="194" t="s">
        <v>171</v>
      </c>
      <c r="B39" s="195">
        <f>COUNTIF('Follow-up'!17:17,"*")-1</f>
        <v>0</v>
      </c>
      <c r="C39" s="185"/>
      <c r="D39" s="166" t="s">
        <v>257</v>
      </c>
    </row>
    <row r="40" spans="1:4">
      <c r="A40" s="196" t="s">
        <v>3</v>
      </c>
      <c r="B40" s="197">
        <f>COUNTIF('Follow-up'!17:26,"*")-10</f>
        <v>0</v>
      </c>
      <c r="C40" s="185"/>
      <c r="D40" s="166"/>
    </row>
    <row r="41" spans="1:4">
      <c r="A41" s="198"/>
      <c r="B41" s="199"/>
      <c r="C41" s="200"/>
      <c r="D41" s="173"/>
    </row>
    <row r="42" spans="1:4">
      <c r="A42" s="190" t="s">
        <v>214</v>
      </c>
      <c r="B42" s="199"/>
      <c r="C42" s="200"/>
      <c r="D42" s="173"/>
    </row>
    <row r="43" spans="1:4" s="203" customFormat="1" ht="16.2">
      <c r="A43" s="291" t="s">
        <v>253</v>
      </c>
      <c r="B43" s="292">
        <f>SUM('Follow-up'!B31:CC31,'Follow-up'!B35:CC35,'Follow-up'!B39:CC39)</f>
        <v>0</v>
      </c>
      <c r="C43" s="201"/>
      <c r="D43" s="202"/>
    </row>
    <row r="44" spans="1:4" s="203" customFormat="1">
      <c r="A44" s="291" t="s">
        <v>8</v>
      </c>
      <c r="B44" s="293">
        <f>SUM('Follow-up'!B43:CC43,'Follow-up'!B47:CC47,'Follow-up'!B51:CC51)</f>
        <v>0</v>
      </c>
      <c r="C44" s="201"/>
      <c r="D44" s="202"/>
    </row>
    <row r="45" spans="1:4" s="203" customFormat="1" ht="16.2">
      <c r="A45" s="291" t="s">
        <v>254</v>
      </c>
      <c r="B45" s="293">
        <f>SUM('Follow-up'!B44:CC44,'Follow-up'!B48:CC48,'Follow-up'!B52:CC52)</f>
        <v>0</v>
      </c>
      <c r="C45" s="201"/>
      <c r="D45" s="202"/>
    </row>
    <row r="46" spans="1:4">
      <c r="A46" s="198"/>
      <c r="B46" s="204"/>
      <c r="C46" s="200"/>
      <c r="D46" s="173"/>
    </row>
    <row r="47" spans="1:4" s="203" customFormat="1">
      <c r="A47" s="174" t="s">
        <v>213</v>
      </c>
      <c r="B47" s="294"/>
      <c r="C47" s="192"/>
      <c r="D47" s="193"/>
    </row>
    <row r="48" spans="1:4" s="203" customFormat="1" ht="33.75" customHeight="1">
      <c r="A48" s="295" t="s">
        <v>215</v>
      </c>
      <c r="B48" s="296">
        <f>COUNTIF('Follow-up'!60:60,"*")-1</f>
        <v>0</v>
      </c>
      <c r="C48" s="185"/>
      <c r="D48" s="166" t="s">
        <v>255</v>
      </c>
    </row>
    <row r="49" spans="1:4" s="203" customFormat="1">
      <c r="A49" s="291" t="s">
        <v>213</v>
      </c>
      <c r="B49" s="297">
        <f>COUNTIF('Follow-up'!60:69,"*")-10</f>
        <v>0</v>
      </c>
      <c r="C49" s="185"/>
      <c r="D49" s="166"/>
    </row>
    <row r="50" spans="1:4">
      <c r="A50" s="196"/>
      <c r="B50" s="197"/>
      <c r="C50" s="185"/>
      <c r="D50" s="166"/>
    </row>
    <row r="51" spans="1:4" ht="42.75" customHeight="1">
      <c r="A51" s="77" t="s">
        <v>149</v>
      </c>
      <c r="B51" s="73"/>
      <c r="C51" s="182"/>
      <c r="D51" s="183" t="s">
        <v>184</v>
      </c>
    </row>
    <row r="52" spans="1:4">
      <c r="A52" s="205" t="s">
        <v>166</v>
      </c>
      <c r="B52" s="206">
        <f>SUM('Follow-up'!55:55)</f>
        <v>0</v>
      </c>
      <c r="C52" s="185"/>
      <c r="D52" s="207" t="s">
        <v>151</v>
      </c>
    </row>
    <row r="53" spans="1:4">
      <c r="A53" s="208" t="s">
        <v>111</v>
      </c>
      <c r="B53" s="206">
        <f>SUM('Follow-up'!56:56)</f>
        <v>0</v>
      </c>
      <c r="C53" s="185"/>
      <c r="D53" s="207" t="s">
        <v>172</v>
      </c>
    </row>
    <row r="54" spans="1:4">
      <c r="A54" s="163" t="s">
        <v>107</v>
      </c>
      <c r="B54" s="209">
        <f>SUM('Follow-up'!57:57)</f>
        <v>0</v>
      </c>
      <c r="C54" s="185"/>
      <c r="D54" s="207" t="s">
        <v>152</v>
      </c>
    </row>
    <row r="55" spans="1:4" s="203" customFormat="1">
      <c r="A55" s="163" t="s">
        <v>150</v>
      </c>
      <c r="B55" s="210">
        <f>SUM(B52:B54)</f>
        <v>0</v>
      </c>
      <c r="C55" s="211"/>
      <c r="D55" s="207" t="s">
        <v>252</v>
      </c>
    </row>
    <row r="56" spans="1:4">
      <c r="A56" s="179"/>
      <c r="C56" s="180"/>
      <c r="D56" s="181"/>
    </row>
    <row r="57" spans="1:4">
      <c r="A57" s="190" t="s">
        <v>6</v>
      </c>
      <c r="B57" s="191"/>
      <c r="C57" s="192"/>
      <c r="D57" s="193"/>
    </row>
    <row r="58" spans="1:4">
      <c r="A58" s="212" t="s">
        <v>90</v>
      </c>
      <c r="B58" s="197">
        <f>COUNTIF(Öffentlichkeitsarbeit!9:9,"*")-1</f>
        <v>0</v>
      </c>
      <c r="C58" s="165"/>
      <c r="D58" s="207" t="s">
        <v>205</v>
      </c>
    </row>
    <row r="59" spans="1:4">
      <c r="A59" s="179"/>
      <c r="C59" s="180"/>
      <c r="D59" s="181"/>
    </row>
    <row r="60" spans="1:4">
      <c r="A60" s="190" t="s">
        <v>33</v>
      </c>
      <c r="B60" s="213"/>
      <c r="C60" s="214"/>
      <c r="D60" s="215"/>
    </row>
    <row r="61" spans="1:4">
      <c r="A61" s="212" t="s">
        <v>34</v>
      </c>
      <c r="B61" s="164">
        <f>COUNTIF(Öffentlichkeitsarbeit!14:14,"*")-1</f>
        <v>0</v>
      </c>
      <c r="C61" s="165"/>
      <c r="D61" s="166" t="s">
        <v>183</v>
      </c>
    </row>
    <row r="62" spans="1:4">
      <c r="A62" s="216" t="s">
        <v>178</v>
      </c>
      <c r="B62" s="164">
        <f>COUNTIF(Öffentlichkeitsarbeit!18:18,"eigene Veranstaltung")</f>
        <v>0</v>
      </c>
      <c r="C62" s="160"/>
      <c r="D62" s="166" t="s">
        <v>153</v>
      </c>
    </row>
    <row r="63" spans="1:4" s="203" customFormat="1" ht="27.6">
      <c r="A63" s="217" t="s">
        <v>259</v>
      </c>
      <c r="B63" s="218">
        <f>COUNTIF(Öffentlichkeitsarbeit!18:18,"Veranstaltung Dritter mit aktiver Beteiligung der KEFF+ als Vortragende oder Aussteller")</f>
        <v>0</v>
      </c>
      <c r="C63" s="185"/>
      <c r="D63" s="166" t="s">
        <v>258</v>
      </c>
    </row>
    <row r="64" spans="1:4">
      <c r="A64" s="212" t="s">
        <v>197</v>
      </c>
      <c r="B64" s="164">
        <f>SUM(Öffentlichkeitsarbeit!17:17)</f>
        <v>0</v>
      </c>
      <c r="C64" s="185"/>
      <c r="D64" s="166"/>
    </row>
    <row r="65" spans="1:4">
      <c r="A65" s="219"/>
      <c r="B65" s="143"/>
      <c r="C65" s="172"/>
      <c r="D65" s="173"/>
    </row>
    <row r="66" spans="1:4">
      <c r="A66" s="190" t="s">
        <v>95</v>
      </c>
      <c r="B66" s="213" t="s">
        <v>98</v>
      </c>
      <c r="C66" s="214"/>
      <c r="D66" s="215"/>
    </row>
    <row r="67" spans="1:4" ht="15" customHeight="1">
      <c r="A67" s="220" t="s">
        <v>97</v>
      </c>
      <c r="B67" s="164">
        <f>COUNTIF(Öffentlichkeitsarbeit!22:22,"Veröffentlichung")</f>
        <v>0</v>
      </c>
      <c r="C67" s="185"/>
      <c r="D67" s="166" t="s">
        <v>182</v>
      </c>
    </row>
    <row r="68" spans="1:4">
      <c r="A68" s="220" t="s">
        <v>200</v>
      </c>
      <c r="B68" s="164">
        <f>COUNTIF(Öffentlichkeitsarbeit!22:22,"Presseinformation")</f>
        <v>0</v>
      </c>
      <c r="C68" s="185"/>
      <c r="D68" s="166" t="s">
        <v>182</v>
      </c>
    </row>
    <row r="69" spans="1:4">
      <c r="A69" s="221" t="s">
        <v>101</v>
      </c>
      <c r="B69" s="222">
        <f>COUNTIF(Öffentlichkeitsarbeit!22:22,"Kommunikationskampagne")</f>
        <v>0</v>
      </c>
      <c r="C69" s="185"/>
      <c r="D69" s="166" t="s">
        <v>199</v>
      </c>
    </row>
    <row r="70" spans="1:4" ht="17.25" customHeight="1">
      <c r="A70" s="220" t="s">
        <v>193</v>
      </c>
      <c r="B70" s="164">
        <f>COUNTIF(Öffentlichkeitsarbeit!22:22,"Social Media Kanal")</f>
        <v>0</v>
      </c>
      <c r="C70" s="185"/>
      <c r="D70" s="166" t="s">
        <v>199</v>
      </c>
    </row>
    <row r="71" spans="1:4">
      <c r="A71" s="220" t="s">
        <v>103</v>
      </c>
      <c r="B71" s="164">
        <f>COUNTIF(Öffentlichkeitsarbeit!22:22,"Newsletter")</f>
        <v>0</v>
      </c>
      <c r="C71" s="185"/>
      <c r="D71" s="166" t="s">
        <v>199</v>
      </c>
    </row>
    <row r="72" spans="1:4">
      <c r="A72" s="220" t="s">
        <v>102</v>
      </c>
      <c r="B72" s="164">
        <f>COUNTIF(Öffentlichkeitsarbeit!22:22,"Flyer")</f>
        <v>0</v>
      </c>
      <c r="C72" s="185"/>
      <c r="D72" s="166" t="s">
        <v>199</v>
      </c>
    </row>
    <row r="73" spans="1:4">
      <c r="A73" s="220" t="s">
        <v>112</v>
      </c>
      <c r="B73" s="164">
        <f>COUNTIF(Öffentlichkeitsarbeit!22:22,"Film / Video")</f>
        <v>0</v>
      </c>
      <c r="C73" s="185"/>
      <c r="D73" s="166" t="s">
        <v>199</v>
      </c>
    </row>
    <row r="74" spans="1:4">
      <c r="A74" s="220" t="s">
        <v>113</v>
      </c>
      <c r="B74" s="164">
        <f>COUNTIF(Öffentlichkeitsarbeit!22:22,"TV / Radio")</f>
        <v>0</v>
      </c>
      <c r="C74" s="185"/>
      <c r="D74" s="166" t="s">
        <v>199</v>
      </c>
    </row>
    <row r="75" spans="1:4">
      <c r="A75" s="220" t="s">
        <v>104</v>
      </c>
      <c r="B75" s="164">
        <f>COUNTIF(Öffentlichkeitsarbeit!22:22,"Firmenführung")</f>
        <v>0</v>
      </c>
      <c r="C75" s="185"/>
      <c r="D75" s="166" t="s">
        <v>199</v>
      </c>
    </row>
    <row r="76" spans="1:4">
      <c r="A76" s="223" t="s">
        <v>194</v>
      </c>
      <c r="B76" s="164">
        <f>COUNTIF(Öffentlichkeitsarbeit!22:22,"Andere Maßnahme")</f>
        <v>0</v>
      </c>
      <c r="C76" s="185"/>
      <c r="D76" s="166" t="s">
        <v>199</v>
      </c>
    </row>
    <row r="77" spans="1:4" s="226" customFormat="1">
      <c r="A77" s="224" t="s">
        <v>198</v>
      </c>
      <c r="B77" s="225">
        <f>SUM(B69:B76)</f>
        <v>0</v>
      </c>
      <c r="C77" s="185"/>
      <c r="D77" s="166" t="s">
        <v>199</v>
      </c>
    </row>
  </sheetData>
  <sheetProtection algorithmName="SHA-512" hashValue="J16z3wOxj06UkYMo2nVTN9ui26YUTK1bGFdcZj3uliaTKTjHm4uCbfHIfp82oKfZ4CUoC21hz+xR6U/DpUEKbw==" saltValue="94tIKKHI4aR4VRiVww3kAg==" spinCount="100000" sheet="1" objects="1" scenarios="1"/>
  <mergeCells count="1">
    <mergeCell ref="D3:D6"/>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77"/>
  <sheetViews>
    <sheetView zoomScaleNormal="100" workbookViewId="0">
      <pane ySplit="16" topLeftCell="A17" activePane="bottomLeft" state="frozen"/>
      <selection activeCell="B1" sqref="B1"/>
      <selection pane="bottomLeft" activeCell="A11" sqref="A11"/>
    </sheetView>
  </sheetViews>
  <sheetFormatPr baseColWidth="10" defaultColWidth="13.5546875" defaultRowHeight="13.8"/>
  <cols>
    <col min="1" max="1" width="199.21875" style="232" customWidth="1"/>
    <col min="2" max="2" width="10.88671875" style="138"/>
    <col min="3" max="16384" width="13.5546875" style="232"/>
  </cols>
  <sheetData>
    <row r="1" spans="1:2" s="230" customFormat="1" ht="18">
      <c r="A1" s="242" t="s">
        <v>144</v>
      </c>
      <c r="B1" s="30"/>
    </row>
    <row r="2" spans="1:2" ht="9.75" customHeight="1">
      <c r="A2" s="231"/>
      <c r="B2" s="30"/>
    </row>
    <row r="3" spans="1:2" ht="27.6">
      <c r="A3" s="233" t="s">
        <v>245</v>
      </c>
      <c r="B3" s="30"/>
    </row>
    <row r="4" spans="1:2">
      <c r="A4" s="234"/>
      <c r="B4" s="30"/>
    </row>
    <row r="5" spans="1:2">
      <c r="A5" s="235" t="s">
        <v>145</v>
      </c>
      <c r="B5" s="30"/>
    </row>
    <row r="6" spans="1:2">
      <c r="A6" s="236"/>
      <c r="B6" s="14" t="s">
        <v>216</v>
      </c>
    </row>
    <row r="7" spans="1:2">
      <c r="A7" s="235" t="s">
        <v>146</v>
      </c>
      <c r="B7" s="14" t="s">
        <v>217</v>
      </c>
    </row>
    <row r="8" spans="1:2">
      <c r="A8" s="234"/>
      <c r="B8" s="30"/>
    </row>
    <row r="9" spans="1:2">
      <c r="A9" s="235" t="s">
        <v>244</v>
      </c>
      <c r="B9" s="30"/>
    </row>
    <row r="10" spans="1:2">
      <c r="A10" s="234"/>
      <c r="B10" s="30"/>
    </row>
    <row r="11" spans="1:2" ht="20.399999999999999">
      <c r="A11" s="235" t="s">
        <v>147</v>
      </c>
      <c r="B11" s="153"/>
    </row>
    <row r="12" spans="1:2">
      <c r="A12" s="234"/>
      <c r="B12" s="15" t="s">
        <v>218</v>
      </c>
    </row>
    <row r="13" spans="1:2">
      <c r="A13" s="235" t="s">
        <v>148</v>
      </c>
      <c r="B13" s="162"/>
    </row>
    <row r="14" spans="1:2">
      <c r="A14" s="234"/>
    </row>
    <row r="15" spans="1:2">
      <c r="A15" s="235" t="s">
        <v>157</v>
      </c>
    </row>
    <row r="16" spans="1:2">
      <c r="A16" s="237"/>
      <c r="B16" s="168"/>
    </row>
    <row r="17" spans="1:2">
      <c r="A17" s="238"/>
      <c r="B17" s="168"/>
    </row>
    <row r="18" spans="1:2">
      <c r="A18" s="239"/>
      <c r="B18" s="168"/>
    </row>
    <row r="19" spans="1:2">
      <c r="A19" s="239"/>
      <c r="B19" s="168"/>
    </row>
    <row r="20" spans="1:2">
      <c r="A20" s="239"/>
      <c r="B20" s="168"/>
    </row>
    <row r="21" spans="1:2">
      <c r="A21" s="239"/>
      <c r="B21" s="168"/>
    </row>
    <row r="22" spans="1:2">
      <c r="A22" s="239"/>
      <c r="B22" s="168"/>
    </row>
    <row r="23" spans="1:2">
      <c r="A23" s="239"/>
      <c r="B23" s="168"/>
    </row>
    <row r="24" spans="1:2">
      <c r="A24" s="239"/>
    </row>
    <row r="25" spans="1:2">
      <c r="A25" s="239"/>
    </row>
    <row r="26" spans="1:2">
      <c r="A26" s="239"/>
    </row>
    <row r="27" spans="1:2">
      <c r="A27" s="239"/>
    </row>
    <row r="28" spans="1:2">
      <c r="A28" s="239"/>
    </row>
    <row r="29" spans="1:2">
      <c r="A29" s="239"/>
    </row>
    <row r="30" spans="1:2">
      <c r="A30" s="239"/>
    </row>
    <row r="31" spans="1:2">
      <c r="A31" s="239"/>
    </row>
    <row r="32" spans="1:2">
      <c r="A32" s="239"/>
    </row>
    <row r="33" spans="1:2">
      <c r="A33" s="239"/>
    </row>
    <row r="34" spans="1:2">
      <c r="A34" s="239"/>
    </row>
    <row r="35" spans="1:2">
      <c r="A35" s="239"/>
    </row>
    <row r="36" spans="1:2">
      <c r="A36" s="239"/>
      <c r="B36" s="168"/>
    </row>
    <row r="37" spans="1:2">
      <c r="A37" s="239"/>
    </row>
    <row r="38" spans="1:2">
      <c r="A38" s="239"/>
    </row>
    <row r="39" spans="1:2">
      <c r="A39" s="239"/>
    </row>
    <row r="40" spans="1:2">
      <c r="A40" s="239"/>
    </row>
    <row r="41" spans="1:2">
      <c r="A41" s="239"/>
    </row>
    <row r="42" spans="1:2">
      <c r="A42" s="239"/>
    </row>
    <row r="43" spans="1:2">
      <c r="A43" s="239"/>
      <c r="B43" s="203"/>
    </row>
    <row r="44" spans="1:2">
      <c r="A44" s="239"/>
      <c r="B44" s="203"/>
    </row>
    <row r="45" spans="1:2">
      <c r="A45" s="239"/>
      <c r="B45" s="203"/>
    </row>
    <row r="46" spans="1:2">
      <c r="A46" s="239"/>
    </row>
    <row r="47" spans="1:2">
      <c r="A47" s="239"/>
      <c r="B47" s="203"/>
    </row>
    <row r="48" spans="1:2">
      <c r="A48" s="239"/>
      <c r="B48" s="203"/>
    </row>
    <row r="49" spans="1:2">
      <c r="A49" s="239"/>
      <c r="B49" s="203"/>
    </row>
    <row r="50" spans="1:2">
      <c r="A50" s="239"/>
    </row>
    <row r="51" spans="1:2">
      <c r="A51" s="239"/>
    </row>
    <row r="52" spans="1:2">
      <c r="A52" s="239"/>
    </row>
    <row r="53" spans="1:2">
      <c r="A53" s="239"/>
    </row>
    <row r="54" spans="1:2">
      <c r="A54" s="239"/>
    </row>
    <row r="55" spans="1:2">
      <c r="A55" s="239"/>
      <c r="B55" s="203"/>
    </row>
    <row r="56" spans="1:2">
      <c r="A56" s="239"/>
    </row>
    <row r="57" spans="1:2">
      <c r="A57" s="240"/>
    </row>
    <row r="63" spans="1:2">
      <c r="B63" s="203"/>
    </row>
    <row r="77" spans="2:2">
      <c r="B77" s="226"/>
    </row>
  </sheetData>
  <sheetProtection algorithmName="SHA-512" hashValue="e69MG3vVG+D5Hh5jApC8WZGiSA+HAwM6HniHCJgY2E7Yyiprv9f7y0hGrrtSZSHhSjAm7o4atgqa5EXk5H54RA==" saltValue="pxG8yRxtd3v+aeUoNc02Wg==" spinCount="100000" sheet="1" objects="1" scenarios="1"/>
  <printOptions horizontalCentered="1"/>
  <pageMargins left="0.39370078740157483" right="0.39370078740157483" top="1.1811023622047245" bottom="0.78740157480314965" header="0.39370078740157483" footer="0.39370078740157483"/>
  <pageSetup paperSize="9" scale="68" orientation="landscape" r:id="rId1"/>
  <headerFooter>
    <oddFooter>&amp;A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4"/>
  <sheetViews>
    <sheetView workbookViewId="0">
      <selection activeCell="B14" sqref="B14"/>
    </sheetView>
  </sheetViews>
  <sheetFormatPr baseColWidth="10" defaultRowHeight="13.8"/>
  <cols>
    <col min="1" max="1" width="11.5546875" style="21"/>
    <col min="2" max="2" width="83" style="21" customWidth="1"/>
    <col min="3" max="4" width="11.5546875" style="21"/>
    <col min="5" max="5" width="64.5546875" style="21" customWidth="1"/>
    <col min="6" max="16384" width="11.5546875" style="21"/>
  </cols>
  <sheetData>
    <row r="1" spans="1:6">
      <c r="A1" s="20"/>
      <c r="D1" s="227"/>
    </row>
    <row r="2" spans="1:6">
      <c r="A2" s="228" t="s">
        <v>80</v>
      </c>
      <c r="C2" s="17" t="s">
        <v>81</v>
      </c>
      <c r="D2" s="227"/>
      <c r="F2" s="17"/>
    </row>
    <row r="3" spans="1:6">
      <c r="A3" s="20" t="s">
        <v>35</v>
      </c>
      <c r="C3" s="21" t="s">
        <v>56</v>
      </c>
      <c r="F3" s="229"/>
    </row>
    <row r="4" spans="1:6">
      <c r="A4" s="20" t="s">
        <v>36</v>
      </c>
      <c r="C4" s="21" t="s">
        <v>57</v>
      </c>
    </row>
    <row r="5" spans="1:6">
      <c r="A5" s="20" t="s">
        <v>37</v>
      </c>
      <c r="C5" s="21" t="s">
        <v>58</v>
      </c>
    </row>
    <row r="6" spans="1:6">
      <c r="A6" s="20" t="s">
        <v>38</v>
      </c>
      <c r="C6" s="21" t="s">
        <v>59</v>
      </c>
      <c r="F6" s="229"/>
    </row>
    <row r="7" spans="1:6">
      <c r="A7" s="20" t="s">
        <v>39</v>
      </c>
      <c r="C7" s="21" t="s">
        <v>60</v>
      </c>
    </row>
    <row r="8" spans="1:6">
      <c r="A8" s="20" t="s">
        <v>40</v>
      </c>
      <c r="C8" s="21" t="s">
        <v>61</v>
      </c>
      <c r="F8" s="229"/>
    </row>
    <row r="9" spans="1:6">
      <c r="A9" s="20" t="s">
        <v>41</v>
      </c>
      <c r="C9" s="21" t="s">
        <v>62</v>
      </c>
    </row>
    <row r="10" spans="1:6">
      <c r="A10" s="20" t="s">
        <v>42</v>
      </c>
      <c r="C10" s="21" t="s">
        <v>63</v>
      </c>
    </row>
    <row r="11" spans="1:6">
      <c r="A11" s="20" t="s">
        <v>43</v>
      </c>
      <c r="C11" s="21" t="s">
        <v>64</v>
      </c>
    </row>
    <row r="12" spans="1:6">
      <c r="A12" s="20" t="s">
        <v>44</v>
      </c>
      <c r="C12" s="21" t="s">
        <v>65</v>
      </c>
    </row>
    <row r="13" spans="1:6">
      <c r="A13" s="20" t="s">
        <v>45</v>
      </c>
      <c r="C13" s="21" t="s">
        <v>66</v>
      </c>
    </row>
    <row r="14" spans="1:6">
      <c r="A14" s="20" t="s">
        <v>46</v>
      </c>
      <c r="C14" s="21" t="s">
        <v>67</v>
      </c>
    </row>
    <row r="15" spans="1:6">
      <c r="A15" s="20" t="s">
        <v>47</v>
      </c>
      <c r="C15" s="21" t="s">
        <v>68</v>
      </c>
    </row>
    <row r="16" spans="1:6">
      <c r="A16" s="20" t="s">
        <v>48</v>
      </c>
      <c r="C16" s="21" t="s">
        <v>69</v>
      </c>
    </row>
    <row r="17" spans="1:3">
      <c r="A17" s="20" t="s">
        <v>49</v>
      </c>
      <c r="C17" s="21" t="s">
        <v>70</v>
      </c>
    </row>
    <row r="18" spans="1:3">
      <c r="A18" s="20" t="s">
        <v>50</v>
      </c>
      <c r="C18" s="21" t="s">
        <v>71</v>
      </c>
    </row>
    <row r="19" spans="1:3">
      <c r="A19" s="20" t="s">
        <v>51</v>
      </c>
      <c r="C19" s="21" t="s">
        <v>72</v>
      </c>
    </row>
    <row r="20" spans="1:3">
      <c r="A20" s="20" t="s">
        <v>52</v>
      </c>
      <c r="C20" s="21" t="s">
        <v>73</v>
      </c>
    </row>
    <row r="21" spans="1:3">
      <c r="A21" s="20" t="s">
        <v>53</v>
      </c>
      <c r="C21" s="21" t="s">
        <v>74</v>
      </c>
    </row>
    <row r="22" spans="1:3">
      <c r="A22" s="20" t="s">
        <v>54</v>
      </c>
      <c r="C22" s="21" t="s">
        <v>75</v>
      </c>
    </row>
    <row r="23" spans="1:3">
      <c r="A23" s="20" t="s">
        <v>55</v>
      </c>
      <c r="C23" s="21" t="s">
        <v>76</v>
      </c>
    </row>
    <row r="24" spans="1:3">
      <c r="A24" s="20"/>
      <c r="C24" s="21" t="s">
        <v>77</v>
      </c>
    </row>
    <row r="25" spans="1:3">
      <c r="A25" s="20"/>
      <c r="C25" s="21" t="s">
        <v>78</v>
      </c>
    </row>
    <row r="26" spans="1:3">
      <c r="A26" s="20"/>
      <c r="C26" s="21" t="s">
        <v>79</v>
      </c>
    </row>
    <row r="27" spans="1:3">
      <c r="A27" s="20"/>
    </row>
    <row r="28" spans="1:3">
      <c r="A28" s="20"/>
    </row>
    <row r="30" spans="1:3">
      <c r="A30" s="17" t="s">
        <v>176</v>
      </c>
    </row>
    <row r="31" spans="1:3">
      <c r="A31" s="21" t="s">
        <v>185</v>
      </c>
    </row>
    <row r="32" spans="1:3">
      <c r="A32" s="21" t="s">
        <v>186</v>
      </c>
    </row>
    <row r="33" spans="1:1">
      <c r="A33" s="21" t="s">
        <v>187</v>
      </c>
    </row>
    <row r="34" spans="1:1">
      <c r="A34" s="21" t="s">
        <v>188</v>
      </c>
    </row>
  </sheetData>
  <sheetProtection algorithmName="SHA-512" hashValue="al5WX8w+9MJlNkOXE/0HJBHdw4rW/+92e1Rs0DjpOigBVsCe7mytu4SittvpeaNej/rou38cyBXCiCe80Xh/Ag==" saltValue="hs+qzPpouqe5hUVBzAnNow=="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8" ma:contentTypeDescription="Ein neues Dokument erstellen." ma:contentTypeScope="" ma:versionID="0e3360805dc3c3d6de4a23ac80145b63">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753bb13ba49413e0c1deac81bbd6e4c"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1 VwV EVI +"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1 VwV EVI + | Forschungsinfrastruktur"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L-Bank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format="Dropdown" ma:internalName="Standort_x0020_ZuMa_x0020_oder_x0020_EFRE_x002d_Internetseite">
      <xsd:simpleType>
        <xsd:restriction base="dms:Choice">
          <xsd:enumeration value="ZuMa"/>
          <xsd:enumeration value="EFRE-Internetseite"/>
          <xsd:enumeration value="intern"/>
        </xsd:restriction>
      </xsd:simple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Brotsmann, Rita (L-Bank)</DisplayName>
        <AccountId>322</AccountId>
        <AccountType/>
      </UserInfo>
    </Verantwortlicher>
    <_x0056_wV1 xmlns="4cca0dfe-6cf5-4daf-a408-515587581398">9 VwV RE</_x0056_wV1>
    <Inhalt_x0020_des_x0020_Dokuments xmlns="4cca0dfe-6cf5-4daf-a408-515587581398">60 Zwischen-/Verwendungsnachweis | Zwischen-/Abschlussbericht</Inhalt_x0020_des_x0020_Dokuments>
    <Foerdertatbestand xmlns="4cca0dfe-6cf5-4daf-a408-515587581398">9 VwV RE	| "KEFF + = Regionale Kompetenzstellen für Ressourceneffizienz "</Foerdertatbestand>
    <Verfahrensschritt xmlns="4cca0dfe-6cf5-4daf-a408-515587581398">60 Zwischen-/Verwendungsnachweis</Verfahrensschritt>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Bemerkung xmlns="4cca0dfe-6cf5-4daf-a408-515587581398" xsi:nil="true"/>
    <Art_x0020_des_x0020_Formulars xmlns="f0a6c3f4-25a7-4ed4-8aeb-4a0769efc5e6">VwV-spezifisch</Art_x0020_des_x0020_Formulars>
    <Online_x0020_ab xmlns="f0a6c3f4-25a7-4ed4-8aeb-4a0769efc5e6" xsi:nil="true"/>
    <Gültig_x0020_ab xmlns="f0a6c3f4-25a7-4ed4-8aeb-4a0769efc5e6">2023-01-10T23:00:00+00:00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97</Value>
      <Value>13</Value>
    </TaxCatchAll>
    <_dlc_DocId xmlns="85add35d-c6e0-4489-8974-a92c8b04369d">MLRID-1496383176-795</_dlc_DocId>
    <_dlc_DocIdUrl xmlns="85add35d-c6e0-4489-8974-a92c8b04369d">
      <Url>https://sp.bitbw.bwl.de/MLR/EFRE/Formulare_2021-27/_layouts/15/DocIdRedir.aspx?ID=MLRID-1496383176-795</Url>
      <Description>MLRID-1496383176-795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16B5F-895A-44E6-A60D-68CDCF22CC62}">
  <ds:schemaRefs>
    <ds:schemaRef ds:uri="http://schemas.microsoft.com/sharepoint/events"/>
  </ds:schemaRefs>
</ds:datastoreItem>
</file>

<file path=customXml/itemProps2.xml><?xml version="1.0" encoding="utf-8"?>
<ds:datastoreItem xmlns:ds="http://schemas.openxmlformats.org/officeDocument/2006/customXml" ds:itemID="{8D1A96AD-4A53-4EA6-9345-3813B4E76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BDFE40-3883-49C1-A75C-419A07AE736D}">
  <ds:schemaRefs>
    <ds:schemaRef ds:uri="http://purl.org/dc/dcmitype/"/>
    <ds:schemaRef ds:uri="http://schemas.microsoft.com/office/2006/metadata/properties"/>
    <ds:schemaRef ds:uri="http://purl.org/dc/elements/1.1/"/>
    <ds:schemaRef ds:uri="f0a6c3f4-25a7-4ed4-8aeb-4a0769efc5e6"/>
    <ds:schemaRef ds:uri="http://schemas.microsoft.com/office/infopath/2007/PartnerControls"/>
    <ds:schemaRef ds:uri="4cca0dfe-6cf5-4daf-a408-515587581398"/>
    <ds:schemaRef ds:uri="http://www.w3.org/XML/1998/namespace"/>
    <ds:schemaRef ds:uri="http://purl.org/dc/terms/"/>
    <ds:schemaRef ds:uri="http://schemas.microsoft.com/office/2006/documentManagement/types"/>
    <ds:schemaRef ds:uri="ba583da3-5591-4248-ab4a-2115bb7f9dc5"/>
    <ds:schemaRef ds:uri="http://schemas.openxmlformats.org/package/2006/metadata/core-properties"/>
    <ds:schemaRef ds:uri="85add35d-c6e0-4489-8974-a92c8b04369d"/>
  </ds:schemaRefs>
</ds:datastoreItem>
</file>

<file path=customXml/itemProps4.xml><?xml version="1.0" encoding="utf-8"?>
<ds:datastoreItem xmlns:ds="http://schemas.openxmlformats.org/officeDocument/2006/customXml" ds:itemID="{BCCE5E83-9E89-4C06-BDD5-83FF98F13C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Anleitung</vt:lpstr>
      <vt:lpstr>Deckblatt</vt:lpstr>
      <vt:lpstr>KEFF+Check</vt:lpstr>
      <vt:lpstr>Follow-up</vt:lpstr>
      <vt:lpstr>Öffentlichkeitsarbeit</vt:lpstr>
      <vt:lpstr>Zwischenbericht</vt:lpstr>
      <vt:lpstr>Monitoringbericht</vt:lpstr>
      <vt:lpstr>Wirtschaftszweige</vt:lpstr>
      <vt:lpstr>Deckblatt!Druckbereich</vt:lpstr>
      <vt:lpstr>Monitoringbericht!Druckbereich</vt:lpstr>
      <vt:lpstr>Monitoringbericht!Drucktitel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Oliver Glauner</dc:creator>
  <cp:lastModifiedBy>Xiaohong Zhu</cp:lastModifiedBy>
  <dcterms:created xsi:type="dcterms:W3CDTF">2021-11-05T07:53:49Z</dcterms:created>
  <dcterms:modified xsi:type="dcterms:W3CDTF">2025-06-02T13:32:26Z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09057850-a647-4341-933a-10bf1fae4b1e</vt:lpwstr>
  </property>
  <property fmtid="{D5CDD505-2E9C-101B-9397-08002B2CF9AE}" pid="4" name="Zuständige Stelle">
    <vt:lpwstr>97;#L-Bank|797a7e68-1012-466c-aa94-93633dbb52de</vt:lpwstr>
  </property>
  <property fmtid="{D5CDD505-2E9C-101B-9397-08002B2CF9AE}" pid="5" name="Projekt">
    <vt:lpwstr>13;#EFRE|1d0bbcf1-cf53-47bd-9f08-30acb2c3f620</vt:lpwstr>
  </property>
</Properties>
</file>