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örderprogramme EU\EFRE 2021-2027\Ressourceneffizienz\Formulare und Muster\KEFF+\"/>
    </mc:Choice>
  </mc:AlternateContent>
  <bookViews>
    <workbookView xWindow="0" yWindow="0" windowWidth="12585" windowHeight="10395" activeTab="1"/>
  </bookViews>
  <sheets>
    <sheet name="Anleitung" sheetId="6" r:id="rId1"/>
    <sheet name="Deckblatt" sheetId="7" r:id="rId2"/>
    <sheet name="KEFF+Check" sheetId="1" r:id="rId3"/>
    <sheet name="Follow-up" sheetId="2" r:id="rId4"/>
    <sheet name="Öffentlichkeitsarbeit" sheetId="3" r:id="rId5"/>
    <sheet name="Zwischenbericht" sheetId="4" r:id="rId6"/>
    <sheet name="Monitoringbericht" sheetId="8" r:id="rId7"/>
    <sheet name="Wirtschaftszweige" sheetId="5" r:id="rId8"/>
  </sheets>
  <definedNames>
    <definedName name="Antwort">#REF!</definedName>
    <definedName name="_xlnm.Print_Area" localSheetId="1">Deckblatt!$A$1:$I$32</definedName>
    <definedName name="_xlnm.Print_Area" localSheetId="6">Monitoringbericht!$A$1:$A$16</definedName>
    <definedName name="_xlnm.Print_Titles" localSheetId="6">Monitoringbericht!$1:$1</definedName>
    <definedName name="Gesamtergebnis">#REF!</definedName>
    <definedName name="Infoquelle">#REF!</definedName>
    <definedName name="KMU">#REF!</definedName>
    <definedName name="Maßnahmen">#REF!</definedName>
    <definedName name="Netzwerk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4" l="1"/>
  <c r="B65" i="4" l="1"/>
  <c r="B73" i="4"/>
  <c r="B23" i="4" l="1"/>
  <c r="B19" i="4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B22" i="4" l="1"/>
  <c r="B21" i="4"/>
  <c r="B20" i="4"/>
  <c r="B18" i="4"/>
  <c r="B17" i="4"/>
  <c r="B16" i="4"/>
  <c r="B66" i="4" l="1"/>
  <c r="B39" i="4"/>
  <c r="B40" i="4" l="1"/>
  <c r="B15" i="4"/>
  <c r="B14" i="4"/>
  <c r="E9" i="1" l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9" i="1"/>
  <c r="D9" i="1"/>
  <c r="B9" i="1"/>
  <c r="B59" i="4" l="1"/>
  <c r="B60" i="4"/>
  <c r="B6" i="3" l="1"/>
  <c r="B13" i="4" l="1"/>
  <c r="B6" i="4" l="1"/>
  <c r="B6" i="2"/>
  <c r="B33" i="4" l="1"/>
  <c r="B50" i="4" l="1"/>
  <c r="B51" i="4"/>
  <c r="B49" i="4"/>
  <c r="B67" i="4"/>
  <c r="B72" i="4"/>
  <c r="B71" i="4"/>
  <c r="B70" i="4"/>
  <c r="B69" i="4"/>
  <c r="B68" i="4"/>
  <c r="B64" i="4"/>
  <c r="B74" i="4" l="1"/>
  <c r="B52" i="4"/>
  <c r="B3" i="4" l="1"/>
  <c r="B3" i="3"/>
  <c r="B3" i="2"/>
  <c r="B30" i="4"/>
  <c r="B44" i="2" l="1"/>
  <c r="B46" i="4" s="1"/>
  <c r="B45" i="4"/>
  <c r="B35" i="2"/>
  <c r="B31" i="2"/>
  <c r="B55" i="4"/>
  <c r="B43" i="4"/>
  <c r="B44" i="4" l="1"/>
  <c r="B5" i="4"/>
  <c r="B4" i="4"/>
  <c r="B5" i="3"/>
  <c r="B4" i="3"/>
  <c r="B5" i="2"/>
  <c r="B4" i="2"/>
  <c r="B61" i="4" l="1"/>
  <c r="B58" i="4"/>
  <c r="B27" i="4"/>
  <c r="B26" i="4"/>
</calcChain>
</file>

<file path=xl/sharedStrings.xml><?xml version="1.0" encoding="utf-8"?>
<sst xmlns="http://schemas.openxmlformats.org/spreadsheetml/2006/main" count="353" uniqueCount="285">
  <si>
    <t>Regionale Kompetenzstelle</t>
  </si>
  <si>
    <t>Betrachtete Prozesse/Technologien</t>
  </si>
  <si>
    <t>Empfohlene Optimierungsmaßnahmen</t>
  </si>
  <si>
    <t>Umgesetzte Maßnahmen</t>
  </si>
  <si>
    <t>Träger</t>
  </si>
  <si>
    <t>Mengen (kWh/Jahr)</t>
  </si>
  <si>
    <t>Fallbeispiel</t>
  </si>
  <si>
    <t>Jahresergebnisse</t>
  </si>
  <si>
    <t>Materialeinsparungen (Tonnen/Jahr)</t>
  </si>
  <si>
    <t>Energieeinsparungen (kWh/Jahr)</t>
  </si>
  <si>
    <t>Unternehmen (Name)</t>
  </si>
  <si>
    <t>1. Prozess/Technologie (Bezeichnung)</t>
  </si>
  <si>
    <t>2. Prozess/Technologie (Bezeichnung)</t>
  </si>
  <si>
    <t>3. Prozess/Technologie (Bezeichnung)</t>
  </si>
  <si>
    <t>4. Prozess/Technologie (Bezeichnung)</t>
  </si>
  <si>
    <t>5. Prozess/Technologie (Bezeichnung)</t>
  </si>
  <si>
    <t>6. Prozess/Technologie (Bezeichnung)</t>
  </si>
  <si>
    <t>7. Prozess/Technologie (Bezeichnung)</t>
  </si>
  <si>
    <t>8. Prozess/Technologie (Bezeichnung)</t>
  </si>
  <si>
    <t>9. Prozess/Technologie (Bezeichnung)</t>
  </si>
  <si>
    <t>10. Prozess/Technologie (Bezeichnung)</t>
  </si>
  <si>
    <t>1. Maßnahme (kurze Beschreibung)</t>
  </si>
  <si>
    <t>2. Maßnahme (kurze Beschreibung)</t>
  </si>
  <si>
    <t>3. Maßnahme (kurze Beschreibung)</t>
  </si>
  <si>
    <t>4. Maßnahme (kurze Beschreibung)</t>
  </si>
  <si>
    <t>5. Maßnahme (kurze Beschreibung)</t>
  </si>
  <si>
    <t>6. Maßnahme (kurze Beschreibung)</t>
  </si>
  <si>
    <t>7. Maßnahme (kurze Beschreibung)</t>
  </si>
  <si>
    <t>8. Maßnahme (kurze Beschreibung)</t>
  </si>
  <si>
    <t>9. Maßnahme (kurze Beschreibung)</t>
  </si>
  <si>
    <t>10. Maßnahme (kurze Beschreibung)</t>
  </si>
  <si>
    <t>Veranstaltung (Titel)</t>
  </si>
  <si>
    <t>Datum</t>
  </si>
  <si>
    <t>Art der Beteiligung</t>
  </si>
  <si>
    <t>Veranstaltungen</t>
  </si>
  <si>
    <t>Durchgeführte Veranstaltungen (Anzahl)</t>
  </si>
  <si>
    <t>A Land- und Forstwirtschaft, Fischerei </t>
  </si>
  <si>
    <t>B Bergbau und Gewinnung von Steinen und Erden </t>
  </si>
  <si>
    <t>C Verarbeitendes Gewerbe </t>
  </si>
  <si>
    <t>D Energieversorgung </t>
  </si>
  <si>
    <t>E Wasserversorgung; Abwasser- und Abfallentsorgung und Beseitigung von Umweltverschmutzungen </t>
  </si>
  <si>
    <t>F Baugewerbe </t>
  </si>
  <si>
    <t>G Handel; Instandhaltung und Reparatur von Kraftfahrzeugen </t>
  </si>
  <si>
    <t>H Verkehr und Lagerei </t>
  </si>
  <si>
    <t>I Gastgewerbe </t>
  </si>
  <si>
    <t>J Information und Kommunikation </t>
  </si>
  <si>
    <t>K Erbringung von Finanz- und Versicherungsdienstleistungen </t>
  </si>
  <si>
    <t>L Grundstücks- und Wohnungswesen </t>
  </si>
  <si>
    <t>M Erbringung von freiberuflichen, wissenschaftlichen und technischen Dienstleistungen </t>
  </si>
  <si>
    <t>N Erbringung von sonstigen wirtschaftlichen Dienstleistungen </t>
  </si>
  <si>
    <t>O Öffentliche Verwaltung, Verteidigung; Sozialversicherung </t>
  </si>
  <si>
    <t>P Erziehung und Unterricht </t>
  </si>
  <si>
    <t>Q Gesundheits- und Sozialwesen </t>
  </si>
  <si>
    <t>R Kunst, Unterhaltung und Erholung </t>
  </si>
  <si>
    <t>S Erbringung von sonstigen Dienstleistungen </t>
  </si>
  <si>
    <t>T Private Haushalte mit Hauspersonal; Herstellung von Waren und Erbringung von Dienstleistungen durch private Haushalte für den Eigenbedarf ohne ausgeprägten Schwerpunkt </t>
  </si>
  <si>
    <t>U Exterritoriale Organisationen und Körperschaften </t>
  </si>
  <si>
    <t>10 Herstellung von Nahrungs- und Futtermitteln </t>
  </si>
  <si>
    <t>11 Getränkeherstellung </t>
  </si>
  <si>
    <t>12 Tabakverarbeitung </t>
  </si>
  <si>
    <t>13 Herstellung von Textilien </t>
  </si>
  <si>
    <t>14 Herstellung von Bekleidung </t>
  </si>
  <si>
    <t>15 Herstellung von Leder, Lederwaren und Schuhen </t>
  </si>
  <si>
    <t>16 Herstellung von Holz-, Flecht-, Korb- und Korkwaren (ohne Möbel) </t>
  </si>
  <si>
    <t>17 Herstellung von Papier, Pappe und Waren daraus </t>
  </si>
  <si>
    <t>18 Herstellung von Druckerzeugnissen; Vervielfältigung von bespielten Ton-, Bild- und Datenträgern </t>
  </si>
  <si>
    <t>19 Kokerei und Mineralölverarbeitung </t>
  </si>
  <si>
    <t>20 Herstellung von chemischen Erzeugnissen </t>
  </si>
  <si>
    <t>21 Herstellung von pharmazeutischen Erzeugnissen </t>
  </si>
  <si>
    <t>22 Herstellung von Gummi- und Kunststoffwaren </t>
  </si>
  <si>
    <t>23 Herstellung von Glas und Glaswaren, Keramik, Verarbeitung von Steinen und Erden </t>
  </si>
  <si>
    <t>24 Metallerzeugung und -bearbeitung </t>
  </si>
  <si>
    <t>25 Herstellung von Metallerzeugnissen </t>
  </si>
  <si>
    <t>26 Herstellung von Datenverarbeitungsgeräten, elektronischen und optischen Erzeugnissen </t>
  </si>
  <si>
    <t>27 Herstellung von elektrischen Ausrüstungen </t>
  </si>
  <si>
    <t>28 Maschinenbau </t>
  </si>
  <si>
    <t>29 Herstellung von Kraftwagen und Kraftwagenteilen </t>
  </si>
  <si>
    <t>30 Sonstiger Fahrzeugbau </t>
  </si>
  <si>
    <t>31 Herstellung von Möbeln </t>
  </si>
  <si>
    <t>32 Herstellung von sonstigen Waren </t>
  </si>
  <si>
    <t>33 Reparatur und Installation von Maschinen und Ausrüstungen </t>
  </si>
  <si>
    <t>Klassifizierung Wirtschaftszweige</t>
  </si>
  <si>
    <t>Klassifizierung verarbeitendes Gewerbe</t>
  </si>
  <si>
    <t>Wirtschaftszweig (Abschnitt)</t>
  </si>
  <si>
    <t xml:space="preserve">Veranstaltungen </t>
  </si>
  <si>
    <t>Unternehmen</t>
  </si>
  <si>
    <t>Standort des Unternehmens (Ort)</t>
  </si>
  <si>
    <t>Material</t>
  </si>
  <si>
    <t>Menge (Tonnen pro Jahr)</t>
  </si>
  <si>
    <t>Energieträger</t>
  </si>
  <si>
    <t>Follow-up</t>
  </si>
  <si>
    <t>Eingereichte Fallbeispiele (Anzahl)</t>
  </si>
  <si>
    <t>Mustermann AG</t>
  </si>
  <si>
    <t>Musterstadt</t>
  </si>
  <si>
    <t>Ja</t>
  </si>
  <si>
    <t>Biegen der Bleche</t>
  </si>
  <si>
    <t>Fügen der Bleche</t>
  </si>
  <si>
    <t>Laserschneiden der Bleche</t>
  </si>
  <si>
    <t>Verschnittopimierung durch Nestingsoftware</t>
  </si>
  <si>
    <t>QS System Biegegradüberwachung</t>
  </si>
  <si>
    <t>Clinchen statt Schweißen</t>
  </si>
  <si>
    <t>Blechpresse beschafft und im Einsatz</t>
  </si>
  <si>
    <t>Nestingsoftware in Auftragsplanungsprozess integriert</t>
  </si>
  <si>
    <t>Stahlblech</t>
  </si>
  <si>
    <t>Aluminiumblech</t>
  </si>
  <si>
    <t>Strom</t>
  </si>
  <si>
    <t>Titel oder Thema</t>
  </si>
  <si>
    <t>KI im Laserschneiden</t>
  </si>
  <si>
    <t>Materialeffizienz und Klimaschutz</t>
  </si>
  <si>
    <t>Musterstelle</t>
  </si>
  <si>
    <t>Jan Mustermann, Birgit Musterfrau</t>
  </si>
  <si>
    <t>Empfohlene Beratungen</t>
  </si>
  <si>
    <t>Kommunikationsmaßnahmen</t>
  </si>
  <si>
    <t>Moderator:innen</t>
  </si>
  <si>
    <t>Beispielunternehmen</t>
  </si>
  <si>
    <t>Veröffentlichungen</t>
  </si>
  <si>
    <t>Anzahl</t>
  </si>
  <si>
    <t>Anzahl Einzelmaßnahmen</t>
  </si>
  <si>
    <t>Kurzbeschreibung/Zusammenfassung</t>
  </si>
  <si>
    <t>Kommunikationskampagne</t>
  </si>
  <si>
    <t>Flyer</t>
  </si>
  <si>
    <t>Newsletter</t>
  </si>
  <si>
    <t>Firmenführung</t>
  </si>
  <si>
    <t>Öffentlichkeitsarbeit</t>
  </si>
  <si>
    <t>Kommunikationsmaßnahme</t>
  </si>
  <si>
    <t>Ohne Förderung</t>
  </si>
  <si>
    <t>Einfach verglaste Fenster in der mechanischen Fertigung</t>
  </si>
  <si>
    <t>Dämmungskonzept Lackofen</t>
  </si>
  <si>
    <t>Lackierprozess</t>
  </si>
  <si>
    <t>Weiterführende Beratungen empfohlen (Ja/Nein)</t>
  </si>
  <si>
    <t>Austausch einfach verglaste Fenster</t>
  </si>
  <si>
    <t>Blechpresse zur Reduktion des Volumens Blechresten</t>
  </si>
  <si>
    <t>Dämmungskonzept Lackofen, Nestingsoftware</t>
  </si>
  <si>
    <t>Dämmungskonzept erstellt</t>
  </si>
  <si>
    <t>Beiträge auf Linkedin zum Thema Ressourcenefizienz, Klimaschutz und Energieeffizienz sowie der Aktivitäten der regionalen Kompetenzstelle</t>
  </si>
  <si>
    <t>KEFF+Check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</si>
  <si>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-eq. (Tonnen pro Jahr)</t>
    </r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</si>
  <si>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-eq. (Tonnen/Jahr)</t>
    </r>
  </si>
  <si>
    <t>KEFF+Checks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</si>
  <si>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Einsparungen aus Material (Tonnen/Jahr)</t>
    </r>
  </si>
  <si>
    <r>
      <t>CO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Einsparungen aus Energie (Tonnen/Jahr)</t>
    </r>
  </si>
  <si>
    <t>Durch andere Förderprogramme gefördert</t>
  </si>
  <si>
    <t>Film/Video</t>
  </si>
  <si>
    <t xml:space="preserve">TV/Radio </t>
  </si>
  <si>
    <t>Kennzahlen</t>
  </si>
  <si>
    <t>Zwischenbericht/Jährliches Monitoring</t>
  </si>
  <si>
    <t>Projektdaten</t>
  </si>
  <si>
    <t>1.</t>
  </si>
  <si>
    <t xml:space="preserve">Maßnahmenbeschreibung: </t>
  </si>
  <si>
    <t>2.</t>
  </si>
  <si>
    <t>Prioritätsachse:</t>
  </si>
  <si>
    <t>3.</t>
  </si>
  <si>
    <t xml:space="preserve">Spezifisches Ziel: </t>
  </si>
  <si>
    <t>4.</t>
  </si>
  <si>
    <t xml:space="preserve">Maßnahmenbereich: </t>
  </si>
  <si>
    <t>5.</t>
  </si>
  <si>
    <t>L-Bank ID:</t>
  </si>
  <si>
    <t>6.</t>
  </si>
  <si>
    <t>Name des Zuwendungsempfängers:</t>
  </si>
  <si>
    <t>7.</t>
  </si>
  <si>
    <t>8.</t>
  </si>
  <si>
    <t>Telefon/E-Mail:</t>
  </si>
  <si>
    <t>9.</t>
  </si>
  <si>
    <t>Region:</t>
  </si>
  <si>
    <t>10.</t>
  </si>
  <si>
    <t>Berichtszeitraum:</t>
  </si>
  <si>
    <t>von</t>
  </si>
  <si>
    <t>bis</t>
  </si>
  <si>
    <t>Hiermit versichere ich die Vollständigkeit und Richtigkeit meiner Angaben.</t>
  </si>
  <si>
    <t>Ort, Datum</t>
  </si>
  <si>
    <t>Regionale Kompetenzstellen für Ressourceneffizienz (KEFF+)</t>
  </si>
  <si>
    <t>B  Ressourcen</t>
  </si>
  <si>
    <t>B.VI Förderung des Übergangs zu einer Kreislauf- und ressourceneffizienten Wirtschaft</t>
  </si>
  <si>
    <t>B.VI2 Prototyping und Technologietransfer</t>
  </si>
  <si>
    <t>Monitoringbericht</t>
  </si>
  <si>
    <t>Bitte erläutern Sie den aktuellen Sachstand im Projekt KEFF+. Ergänzen Sie hierbei insbesondere die Veränderungen seit dem letzten Bericht. Zur Orientierung für Ihren Bericht können die nachstehenden Fragen dienen. 
Bitte nennen Sie bei der Beantwortung die jeweiligen Ziffern.</t>
  </si>
  <si>
    <t>1. Wie ist der aktuelle Umsetzungs- bzw. Sachstand im Projekt? Bitte erläutern Sie die erzielten Ergebnisse.</t>
  </si>
  <si>
    <t>2. Gab es nennenswerte Erfolge? Wenn ja: welche?</t>
  </si>
  <si>
    <t>4. Haben diese Probleme bzw. Abweichungen Auswirkungen auf die Erfüllung der Outputindikatoren (O07 / O12)?</t>
  </si>
  <si>
    <t>5. Haben diese Probleme bzw. Abweichungen Auswirkungen auf Ihren Zeitplan oder Ihre Arbeitspakete? Bitte begründen Sie Verzögerungen und legen Sie ggf. Lösungsansätze vor.</t>
  </si>
  <si>
    <t>Zahl der Beratungen im Bereich der Ressourceneffizienz in Folge der Aktivitäten von KEFF+</t>
  </si>
  <si>
    <t>Summe Beratungen (O12)</t>
  </si>
  <si>
    <t>1.3.1. Durch Baustein 2 des EFRE-Förderprogramms geförderte Beratungen</t>
  </si>
  <si>
    <t>1.3.3. Beratungen ohne Förderungen</t>
  </si>
  <si>
    <t>1.4. Anzahl der Unternehmen, die im Nachgang zum KEFF+Check Maßnahmen umgesetzt haben</t>
  </si>
  <si>
    <t>2.1.1. Durchgeführte eigene Veranstaltungen</t>
  </si>
  <si>
    <t>Verweis Anlage 3 zum Förderaufruf</t>
  </si>
  <si>
    <t>Zielwert</t>
  </si>
  <si>
    <t>Istwert</t>
  </si>
  <si>
    <t>6. Wie viele Zwischennachweise (Mittelabrufe) haben Sie bereits eingereicht? Bzw.: Wann und in welcher Höhe planen Sie den nächsten Zwischennachweis einzureichen?</t>
  </si>
  <si>
    <t>Name des/der Ansprechpartner(s):in:</t>
  </si>
  <si>
    <t>Unterschrift Zuwendungsempfänger:in</t>
  </si>
  <si>
    <t>Schritt</t>
  </si>
  <si>
    <t>Aufgabe</t>
  </si>
  <si>
    <t>Durchgeführte Follow-ups</t>
  </si>
  <si>
    <t>Anzahl durchgeführte Follow-ups</t>
  </si>
  <si>
    <t>Empfohlene Förderprogramme</t>
  </si>
  <si>
    <t>Förderprogramme empfohlen (Ja/Nein)</t>
  </si>
  <si>
    <t>Rückmeldung des Unternehmens</t>
  </si>
  <si>
    <t>BERE, Bafa Modul 4</t>
  </si>
  <si>
    <t>Durch BERE gefördert</t>
  </si>
  <si>
    <t>EFRE-Programm in Baden-Württemberg (Förderperiode 2021 bis 2027)</t>
  </si>
  <si>
    <t>Berichtszeitraum</t>
  </si>
  <si>
    <t>Durch anderes Förderprogramm gefördert</t>
  </si>
  <si>
    <t>Musterträger</t>
  </si>
  <si>
    <t>120 Beiträge</t>
  </si>
  <si>
    <t>Unternehmen, die eine Maßnahme umgesetzt haben</t>
  </si>
  <si>
    <t>1.3.2. Durch andere Förderprogramme geförderte Beratungen</t>
  </si>
  <si>
    <r>
      <t xml:space="preserve">3. Gab es Probleme bei der Umsetzung des Förderprogramms? Wenn ja: wie wurden diese gelöst? </t>
    </r>
    <r>
      <rPr>
        <b/>
        <sz val="12"/>
        <rFont val="Arial Narrow"/>
        <family val="2"/>
      </rPr>
      <t>Wenn nein: warum nicht?</t>
    </r>
  </si>
  <si>
    <t>Deckblatt ausfüllen.</t>
  </si>
  <si>
    <t>Die Formatierung der Zeilen und Spalten bitte nicht ändern.</t>
  </si>
  <si>
    <t>Beispiele löschen.</t>
  </si>
  <si>
    <t>Monitoringbericht ausfüllen.</t>
  </si>
  <si>
    <r>
      <t xml:space="preserve">Für jede </t>
    </r>
    <r>
      <rPr>
        <b/>
        <sz val="11"/>
        <color theme="1"/>
        <rFont val="Calibri"/>
        <family val="2"/>
        <scheme val="minor"/>
      </rPr>
      <t>KEFF+</t>
    </r>
    <r>
      <rPr>
        <sz val="11"/>
        <color theme="1"/>
        <rFont val="Calibri"/>
        <family val="2"/>
        <scheme val="minor"/>
      </rPr>
      <t>Maßnahme (</t>
    </r>
    <r>
      <rPr>
        <b/>
        <sz val="11"/>
        <color theme="1"/>
        <rFont val="Calibri"/>
        <family val="2"/>
        <scheme val="minor"/>
      </rPr>
      <t>KEFF+</t>
    </r>
    <r>
      <rPr>
        <sz val="11"/>
        <color theme="1"/>
        <rFont val="Calibri"/>
        <family val="2"/>
        <scheme val="minor"/>
      </rPr>
      <t>Check, Follow-up, Fallbeispiel, Veranstaltung) wird eine Spalte in den gleichnamigen Registern ausgefüllt.</t>
    </r>
  </si>
  <si>
    <r>
      <t xml:space="preserve">Datum des </t>
    </r>
    <r>
      <rPr>
        <b/>
        <sz val="11"/>
        <color theme="1"/>
        <rFont val="Calibri"/>
        <family val="2"/>
        <scheme val="minor"/>
      </rPr>
      <t>KEFF+</t>
    </r>
    <r>
      <rPr>
        <sz val="11"/>
        <color theme="1"/>
        <rFont val="Calibri"/>
        <family val="2"/>
        <scheme val="minor"/>
      </rPr>
      <t>Checks</t>
    </r>
  </si>
  <si>
    <r>
      <t xml:space="preserve">Art des </t>
    </r>
    <r>
      <rPr>
        <b/>
        <sz val="11"/>
        <color theme="1"/>
        <rFont val="Calibri"/>
        <family val="2"/>
        <scheme val="minor"/>
      </rPr>
      <t>KEFF+</t>
    </r>
    <r>
      <rPr>
        <sz val="11"/>
        <color theme="1"/>
        <rFont val="Calibri"/>
        <family val="2"/>
        <scheme val="minor"/>
      </rPr>
      <t>Checks (A/B)</t>
    </r>
  </si>
  <si>
    <r>
      <t xml:space="preserve">Durchgeführte </t>
    </r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(O07)</t>
    </r>
  </si>
  <si>
    <r>
      <t xml:space="preserve">Anzahl </t>
    </r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mit Beratungsempfehlung</t>
    </r>
  </si>
  <si>
    <r>
      <t xml:space="preserve">Anzahl </t>
    </r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mit Förderprogrammempfehlung</t>
    </r>
  </si>
  <si>
    <t xml:space="preserve">Wirtschaftszweig (Abteilung) falls Verarbeitendes Gewerbe </t>
  </si>
  <si>
    <t>Kalenderjahr</t>
  </si>
  <si>
    <t>2.1.2. Veranstaltungen Dritter mit aktiver Beteiligung der KEFF+ als Vortragende oder Aussteller</t>
  </si>
  <si>
    <t>Unternehmensgröße</t>
  </si>
  <si>
    <t xml:space="preserve">Datum des Follow-up </t>
  </si>
  <si>
    <t>-eigene Veranstaltungen</t>
  </si>
  <si>
    <t>-Veranstaltung Dritter mit aktiver Beteiligung der 
KEFF+ als Vortragende oder Aussteller</t>
  </si>
  <si>
    <t>Digital</t>
  </si>
  <si>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(Teil A) gesamt</t>
    </r>
  </si>
  <si>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(Teil B) gesamt</t>
    </r>
  </si>
  <si>
    <t>Zeitpunkt bzw. Zeitraum</t>
  </si>
  <si>
    <t>Notizfeld (optional, z.B. Moderator:in-Name)</t>
  </si>
  <si>
    <t>1.1. KEFF+Checks</t>
  </si>
  <si>
    <t xml:space="preserve">2.2. Anzahl der Veröffentlichungen/Presseinformationen </t>
  </si>
  <si>
    <t>2.1. Durchgeführte Veranstaltungen</t>
  </si>
  <si>
    <t>1.3 Beratungen</t>
  </si>
  <si>
    <t>Kleinstunternehmen: bis 9 Beschäftigte</t>
  </si>
  <si>
    <t>kleines Unternehmen: bis 49 Beschäftigte</t>
  </si>
  <si>
    <t>mittleres Unternehmen: bis 249 Beschäftigte</t>
  </si>
  <si>
    <t>Großunternehmen: ab 250 Beschäftigte</t>
  </si>
  <si>
    <r>
      <t xml:space="preserve">Nummer des </t>
    </r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</t>
    </r>
  </si>
  <si>
    <t>Betrachtete Prozesse/Technologien (max. 10) (optional)</t>
  </si>
  <si>
    <r>
      <t xml:space="preserve">Empfohlene Optimierungsmaßnahmen (max. 10) </t>
    </r>
    <r>
      <rPr>
        <b/>
        <sz val="11"/>
        <rFont val="Calibri"/>
        <family val="2"/>
        <scheme val="minor"/>
      </rPr>
      <t>(optional</t>
    </r>
    <r>
      <rPr>
        <b/>
        <sz val="11"/>
        <color theme="1"/>
        <rFont val="Calibri"/>
        <family val="2"/>
        <scheme val="minor"/>
      </rPr>
      <t>)</t>
    </r>
  </si>
  <si>
    <r>
      <t xml:space="preserve">Eingaben entsprechend dem Beispiel vornehmen. </t>
    </r>
    <r>
      <rPr>
        <sz val="11"/>
        <rFont val="Calibri"/>
        <family val="2"/>
        <scheme val="minor"/>
      </rPr>
      <t>Die Zeilen mit der blauen Füllfarbe sind optional zu befüllen.</t>
    </r>
  </si>
  <si>
    <r>
      <t>Beratungsbedarf (kurze Beschreibung) (</t>
    </r>
    <r>
      <rPr>
        <sz val="11"/>
        <rFont val="Calibri"/>
        <family val="2"/>
        <scheme val="minor"/>
      </rPr>
      <t>optional</t>
    </r>
    <r>
      <rPr>
        <sz val="11"/>
        <color theme="1"/>
        <rFont val="Calibri"/>
        <family val="2"/>
        <scheme val="minor"/>
      </rPr>
      <t>)</t>
    </r>
  </si>
  <si>
    <t>Förderprogramme (kurze Auflistung) (optional)</t>
  </si>
  <si>
    <t>Maßnahmen umgesetzt/Einsparungen quantifizierbar</t>
  </si>
  <si>
    <t>Notizfeld (optional, z.B. Moderator:in-Name; Nummer des Follow-ups, Zwischenstand)</t>
  </si>
  <si>
    <r>
      <t>Erzielte Materialeinsparungen (max. 3) (</t>
    </r>
    <r>
      <rPr>
        <b/>
        <sz val="11"/>
        <rFont val="Calibri"/>
        <family val="2"/>
        <scheme val="minor"/>
      </rPr>
      <t>optional</t>
    </r>
    <r>
      <rPr>
        <b/>
        <sz val="11"/>
        <color theme="1"/>
        <rFont val="Calibri"/>
        <family val="2"/>
        <scheme val="minor"/>
      </rPr>
      <t>)</t>
    </r>
  </si>
  <si>
    <t>Erzielte Energieeinsparungen (max. 3) (optional)</t>
  </si>
  <si>
    <r>
      <t>Teilnahme von Pressevertreter:innen (</t>
    </r>
    <r>
      <rPr>
        <sz val="11"/>
        <rFont val="Calibri"/>
        <family val="2"/>
        <scheme val="minor"/>
      </rPr>
      <t>optional)</t>
    </r>
  </si>
  <si>
    <t>Social Media Kanal</t>
  </si>
  <si>
    <t>Andere Maßnahme</t>
  </si>
  <si>
    <t>Erzielte Einsparungen (optional)</t>
  </si>
  <si>
    <t>Empfohlene Optimierungsmaßnahmen (optional)</t>
  </si>
  <si>
    <t>Anzahl Teilnehmer:innen</t>
  </si>
  <si>
    <t>Erreichte Teilnehmer:innen (Anzahl)</t>
  </si>
  <si>
    <t>Anzahl sonstige Maßnahmen</t>
  </si>
  <si>
    <t>2.3. Anzahl sonstige Maßnahmen</t>
  </si>
  <si>
    <t>Presseinformationen</t>
  </si>
  <si>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(Teil A) Kleinstunternehmen</t>
    </r>
  </si>
  <si>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(Teil A) kleine Unternehmen</t>
    </r>
  </si>
  <si>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(Teil A) mittlere Unternehmen</t>
    </r>
  </si>
  <si>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(Teil A) Großunternehmen</t>
    </r>
  </si>
  <si>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(Teil B) Kleinstunternehmen</t>
    </r>
  </si>
  <si>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(Teil B) kleine Unternehmen</t>
    </r>
  </si>
  <si>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(Teil B) mittlere Unternehmen</t>
    </r>
  </si>
  <si>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(Teil B) Großunternehmen</t>
    </r>
  </si>
  <si>
    <t>Anleitung zum Ausfüllen des Zwischenberichts</t>
  </si>
  <si>
    <t>Summen der Istwerte im Register "Zwischenbericht" kontrollieren.</t>
  </si>
  <si>
    <t>Ausgefüllten Zwischenbericht spätestens zum 28.02. des Folgejahres mit unterschriebenem Deckblatt über das Kommunikationsportal "ZuMa" an die L-Bank senden.</t>
  </si>
  <si>
    <t>KEFF+Zwischenbericht</t>
  </si>
  <si>
    <t>Veranstaltung Dritter mit aktiver Beteiligung der KEFF+ als Vortragende oder Aussteller</t>
  </si>
  <si>
    <t>1.4.</t>
  </si>
  <si>
    <t>1.2. Anzahl gelungener Beispiele aus der Praxis</t>
  </si>
  <si>
    <t xml:space="preserve">Zielwerte im Register "Zwischenbericht" entsprechend Förderaufruf und Projektantrag sowie EFRE-Formular eintragen. Die Zellen mit der grauen Füllfarbe müssen nicht befüllt werden. </t>
  </si>
  <si>
    <t>Siehe auch EFRE-Formular „geplante Zielbeiträge“</t>
  </si>
  <si>
    <t>Hinweis: Für den künftigen KEFF+Abschlussbericht sollten ggf. die jeweiligen Einzelmaßnahmen über die Jahre in dem Umfang analog zu KEFF-Abschlussbericht erfasst/gesammelt werden.</t>
  </si>
  <si>
    <r>
      <t>Aus dem Register "</t>
    </r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 xml:space="preserve">Check" und "Follow-up" können die Angaben in den Tabellenfeldern Unternehmen und Standort in einer zur Einreichung bei der L-Bank bestimmten Kopie gelöscht werden. Eine Kopie des Zwischenberichts mit vollständigem Datensatz und den Bezügen zwischen </t>
    </r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Checks bzw. Follow-up, Unternehmensnamen und Standorten muss durch die Regionale Kompetenzstelle lokal abgespeichert und aufbewahrt werden. Auf Anfrage des Fördergebers muss ein Bezug zwischen dem Unternehmensnamen und den Daten im "</t>
    </r>
    <r>
      <rPr>
        <b/>
        <sz val="11"/>
        <rFont val="Calibri"/>
        <family val="2"/>
        <scheme val="minor"/>
      </rPr>
      <t>KEFF+</t>
    </r>
    <r>
      <rPr>
        <sz val="11"/>
        <rFont val="Calibri"/>
        <family val="2"/>
        <scheme val="minor"/>
      </rPr>
      <t>Check" bzw. "Follow-up" durch die Regionale Kompetenzstelle wieder hergestellt werden können.</t>
    </r>
  </si>
  <si>
    <t xml:space="preserve">Unternehmensgröße 
(Hinweis: Beschäftige in Vollzeitäquivalenten (VZÄ/FTE)) </t>
  </si>
  <si>
    <t>A</t>
  </si>
  <si>
    <t>Hinweise zu den Kennzahlen sind dem Förderaufruf "Regionale Kompetenzstellen für Ressourceneffizienz", insbesondere Anlage 3 "Indikatoren zur Leistungsmessung", und dem Projektantrag sowie dem EFRE-Formular zu entnehmen.</t>
  </si>
  <si>
    <t>Präsenz/Digital/Hybrid</t>
  </si>
  <si>
    <t>01.01.2024 - 31.12.2024</t>
  </si>
  <si>
    <t>3/2023</t>
  </si>
  <si>
    <t>Mai bis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</si>
</sst>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2"/>
      <color theme="1"/>
      <name val="Brevia-Regular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 Narrow"/>
      <family val="2"/>
    </font>
    <font>
      <b/>
      <sz val="11"/>
      <name val="Calibri"/>
      <family val="2"/>
      <scheme val="minor"/>
    </font>
    <font>
      <b/>
      <sz val="12"/>
      <name val="Arial Narrow"/>
      <family val="2"/>
    </font>
    <font>
      <sz val="11"/>
      <color theme="1" tint="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F2F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13" fillId="0" borderId="0"/>
  </cellStyleXfs>
  <cellXfs count="273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/>
    <xf numFmtId="0" fontId="7" fillId="0" borderId="0" xfId="2" applyAlignment="1">
      <alignment horizontal="left" vertical="center" indent="1"/>
    </xf>
    <xf numFmtId="49" fontId="1" fillId="0" borderId="0" xfId="0" applyNumberFormat="1" applyFont="1"/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1" fontId="0" fillId="0" borderId="0" xfId="0" applyNumberFormat="1" applyBorder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</xf>
    <xf numFmtId="49" fontId="1" fillId="0" borderId="1" xfId="0" applyNumberFormat="1" applyFont="1" applyBorder="1" applyAlignment="1" applyProtection="1">
      <alignment wrapText="1"/>
    </xf>
    <xf numFmtId="49" fontId="0" fillId="0" borderId="0" xfId="0" applyNumberFormat="1" applyAlignment="1" applyProtection="1">
      <alignment wrapText="1"/>
    </xf>
    <xf numFmtId="49" fontId="1" fillId="2" borderId="0" xfId="0" applyNumberFormat="1" applyFont="1" applyFill="1" applyAlignment="1" applyProtection="1">
      <alignment wrapText="1"/>
    </xf>
    <xf numFmtId="49" fontId="0" fillId="0" borderId="0" xfId="0" applyNumberFormat="1" applyBorder="1" applyAlignment="1" applyProtection="1">
      <alignment wrapText="1"/>
    </xf>
    <xf numFmtId="49" fontId="0" fillId="0" borderId="0" xfId="0" applyNumberFormat="1" applyFont="1" applyBorder="1" applyAlignment="1" applyProtection="1">
      <alignment wrapText="1"/>
    </xf>
    <xf numFmtId="0" fontId="10" fillId="0" borderId="1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49" fontId="0" fillId="0" borderId="1" xfId="0" applyNumberFormat="1" applyFill="1" applyBorder="1" applyProtection="1"/>
    <xf numFmtId="49" fontId="0" fillId="0" borderId="1" xfId="0" applyNumberFormat="1" applyBorder="1" applyProtection="1"/>
    <xf numFmtId="0" fontId="10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49" fontId="5" fillId="3" borderId="0" xfId="0" applyNumberFormat="1" applyFont="1" applyFill="1" applyAlignment="1" applyProtection="1">
      <alignment horizontal="left" wrapText="1"/>
    </xf>
    <xf numFmtId="49" fontId="5" fillId="3" borderId="0" xfId="0" applyNumberFormat="1" applyFont="1" applyFill="1" applyBorder="1" applyAlignment="1" applyProtection="1">
      <alignment wrapText="1"/>
    </xf>
    <xf numFmtId="49" fontId="0" fillId="0" borderId="1" xfId="0" applyNumberFormat="1" applyFont="1" applyFill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0" xfId="0" applyProtection="1">
      <protection locked="0"/>
    </xf>
    <xf numFmtId="0" fontId="6" fillId="0" borderId="0" xfId="0" applyFont="1" applyFill="1" applyProtection="1">
      <protection locked="0"/>
    </xf>
    <xf numFmtId="49" fontId="3" fillId="0" borderId="0" xfId="0" applyNumberFormat="1" applyFont="1" applyProtection="1"/>
    <xf numFmtId="0" fontId="0" fillId="0" borderId="0" xfId="0" applyNumberFormat="1" applyAlignment="1" applyProtection="1">
      <alignment horizontal="center"/>
    </xf>
    <xf numFmtId="49" fontId="1" fillId="0" borderId="1" xfId="0" applyNumberFormat="1" applyFont="1" applyBorder="1" applyProtection="1"/>
    <xf numFmtId="0" fontId="0" fillId="0" borderId="1" xfId="0" applyNumberFormat="1" applyBorder="1" applyAlignment="1" applyProtection="1">
      <alignment horizontal="center"/>
    </xf>
    <xf numFmtId="0" fontId="0" fillId="0" borderId="0" xfId="0" applyProtection="1"/>
    <xf numFmtId="49" fontId="6" fillId="3" borderId="0" xfId="0" applyNumberFormat="1" applyFont="1" applyFill="1" applyProtection="1"/>
    <xf numFmtId="49" fontId="1" fillId="2" borderId="1" xfId="0" applyNumberFormat="1" applyFont="1" applyFill="1" applyBorder="1" applyProtection="1"/>
    <xf numFmtId="0" fontId="1" fillId="2" borderId="1" xfId="0" applyNumberFormat="1" applyFont="1" applyFill="1" applyBorder="1" applyAlignment="1" applyProtection="1">
      <alignment horizontal="center"/>
    </xf>
    <xf numFmtId="49" fontId="0" fillId="0" borderId="2" xfId="0" applyNumberFormat="1" applyBorder="1" applyProtection="1"/>
    <xf numFmtId="0" fontId="0" fillId="0" borderId="0" xfId="0" applyNumberFormat="1" applyBorder="1" applyAlignment="1" applyProtection="1">
      <alignment horizontal="center"/>
    </xf>
    <xf numFmtId="49" fontId="1" fillId="2" borderId="0" xfId="0" applyNumberFormat="1" applyFont="1" applyFill="1" applyProtection="1"/>
    <xf numFmtId="0" fontId="0" fillId="2" borderId="0" xfId="0" applyNumberFormat="1" applyFill="1" applyBorder="1" applyAlignment="1" applyProtection="1">
      <alignment horizontal="center"/>
    </xf>
    <xf numFmtId="49" fontId="0" fillId="0" borderId="0" xfId="0" applyNumberFormat="1" applyProtection="1"/>
    <xf numFmtId="0" fontId="0" fillId="0" borderId="1" xfId="0" applyNumberFormat="1" applyBorder="1" applyAlignment="1" applyProtection="1">
      <alignment horizontal="center" wrapText="1"/>
    </xf>
    <xf numFmtId="0" fontId="0" fillId="2" borderId="0" xfId="0" applyNumberFormat="1" applyFill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 wrapText="1"/>
    </xf>
    <xf numFmtId="0" fontId="1" fillId="2" borderId="0" xfId="0" applyNumberFormat="1" applyFont="1" applyFill="1" applyAlignment="1" applyProtection="1">
      <alignment horizontal="center"/>
    </xf>
    <xf numFmtId="49" fontId="0" fillId="0" borderId="0" xfId="0" applyNumberFormat="1" applyBorder="1" applyProtection="1"/>
    <xf numFmtId="0" fontId="0" fillId="0" borderId="1" xfId="0" applyBorder="1" applyProtection="1"/>
    <xf numFmtId="49" fontId="1" fillId="0" borderId="0" xfId="0" applyNumberFormat="1" applyFont="1" applyBorder="1" applyProtection="1"/>
    <xf numFmtId="0" fontId="14" fillId="0" borderId="0" xfId="3" applyNumberFormat="1" applyFont="1" applyBorder="1" applyAlignment="1" applyProtection="1">
      <alignment horizontal="center" vertical="center"/>
    </xf>
    <xf numFmtId="0" fontId="14" fillId="0" borderId="0" xfId="3" applyNumberFormat="1" applyFont="1" applyBorder="1" applyAlignment="1" applyProtection="1">
      <alignment horizontal="right" vertical="center"/>
    </xf>
    <xf numFmtId="0" fontId="14" fillId="0" borderId="0" xfId="3" applyNumberFormat="1" applyFont="1" applyBorder="1" applyAlignment="1" applyProtection="1">
      <alignment horizontal="left" vertical="center"/>
      <protection locked="0"/>
    </xf>
    <xf numFmtId="0" fontId="14" fillId="0" borderId="5" xfId="3" applyNumberFormat="1" applyFont="1" applyBorder="1" applyAlignment="1" applyProtection="1">
      <alignment horizontal="left" vertical="center"/>
      <protection locked="0"/>
    </xf>
    <xf numFmtId="14" fontId="14" fillId="4" borderId="7" xfId="3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3" applyNumberFormat="1" applyFont="1" applyBorder="1" applyAlignment="1" applyProtection="1">
      <alignment horizontal="left" vertical="top"/>
    </xf>
    <xf numFmtId="0" fontId="15" fillId="0" borderId="8" xfId="3" applyNumberFormat="1" applyFont="1" applyBorder="1" applyAlignment="1" applyProtection="1">
      <alignment horizontal="left"/>
    </xf>
    <xf numFmtId="0" fontId="14" fillId="0" borderId="0" xfId="3" applyNumberFormat="1" applyFont="1" applyAlignment="1">
      <alignment horizontal="left"/>
    </xf>
    <xf numFmtId="0" fontId="14" fillId="0" borderId="9" xfId="3" applyNumberFormat="1" applyFont="1" applyBorder="1" applyAlignment="1" applyProtection="1">
      <alignment horizontal="left" vertical="top"/>
    </xf>
    <xf numFmtId="0" fontId="14" fillId="0" borderId="0" xfId="3" applyNumberFormat="1" applyFont="1" applyAlignment="1">
      <alignment horizontal="left" vertical="top"/>
    </xf>
    <xf numFmtId="0" fontId="15" fillId="0" borderId="9" xfId="3" applyNumberFormat="1" applyFont="1" applyBorder="1" applyAlignment="1" applyProtection="1">
      <alignment horizontal="left" vertical="top" wrapText="1"/>
    </xf>
    <xf numFmtId="0" fontId="15" fillId="0" borderId="9" xfId="3" applyNumberFormat="1" applyFont="1" applyBorder="1" applyAlignment="1" applyProtection="1">
      <alignment horizontal="left" vertical="top"/>
    </xf>
    <xf numFmtId="0" fontId="14" fillId="6" borderId="3" xfId="3" applyNumberFormat="1" applyFont="1" applyFill="1" applyBorder="1" applyAlignment="1" applyProtection="1">
      <alignment horizontal="left" vertical="top" wrapText="1"/>
      <protection locked="0"/>
    </xf>
    <xf numFmtId="0" fontId="14" fillId="6" borderId="2" xfId="3" applyNumberFormat="1" applyFont="1" applyFill="1" applyBorder="1" applyAlignment="1" applyProtection="1">
      <alignment horizontal="left" vertical="top" wrapText="1"/>
      <protection locked="0"/>
    </xf>
    <xf numFmtId="0" fontId="14" fillId="6" borderId="4" xfId="3" applyNumberFormat="1" applyFont="1" applyFill="1" applyBorder="1" applyAlignment="1" applyProtection="1">
      <alignment horizontal="left" vertical="top" wrapText="1"/>
      <protection locked="0"/>
    </xf>
    <xf numFmtId="0" fontId="17" fillId="0" borderId="0" xfId="0" applyFont="1" applyProtection="1">
      <protection locked="0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17" fillId="0" borderId="0" xfId="0" applyNumberFormat="1" applyFont="1"/>
    <xf numFmtId="0" fontId="17" fillId="0" borderId="0" xfId="0" applyFont="1"/>
    <xf numFmtId="0" fontId="0" fillId="0" borderId="0" xfId="0" applyFont="1"/>
    <xf numFmtId="49" fontId="1" fillId="0" borderId="0" xfId="0" applyNumberFormat="1" applyFont="1" applyAlignment="1"/>
    <xf numFmtId="0" fontId="17" fillId="0" borderId="0" xfId="0" applyFont="1" applyFill="1" applyProtection="1">
      <protection locked="0"/>
    </xf>
    <xf numFmtId="49" fontId="17" fillId="0" borderId="0" xfId="0" applyNumberFormat="1" applyFont="1" applyBorder="1" applyAlignment="1" applyProtection="1">
      <alignment wrapText="1"/>
    </xf>
    <xf numFmtId="0" fontId="0" fillId="0" borderId="0" xfId="0" applyNumberFormat="1" applyBorder="1" applyAlignment="1" applyProtection="1">
      <alignment horizontal="center" wrapText="1"/>
    </xf>
    <xf numFmtId="0" fontId="17" fillId="0" borderId="0" xfId="0" applyNumberFormat="1" applyFont="1" applyFill="1" applyProtection="1">
      <protection locked="0"/>
    </xf>
    <xf numFmtId="0" fontId="0" fillId="0" borderId="1" xfId="0" applyNumberFormat="1" applyFill="1" applyBorder="1" applyAlignment="1" applyProtection="1">
      <alignment horizontal="center"/>
    </xf>
    <xf numFmtId="0" fontId="0" fillId="0" borderId="0" xfId="0" applyAlignment="1">
      <alignment vertical="top"/>
    </xf>
    <xf numFmtId="49" fontId="19" fillId="0" borderId="0" xfId="0" applyNumberFormat="1" applyFont="1" applyAlignment="1">
      <alignment wrapText="1"/>
    </xf>
    <xf numFmtId="49" fontId="19" fillId="0" borderId="1" xfId="0" applyNumberFormat="1" applyFont="1" applyBorder="1" applyAlignment="1" applyProtection="1">
      <alignment horizontal="left" wrapText="1"/>
    </xf>
    <xf numFmtId="49" fontId="21" fillId="2" borderId="0" xfId="0" applyNumberFormat="1" applyFont="1" applyFill="1" applyAlignment="1" applyProtection="1">
      <alignment wrapText="1"/>
    </xf>
    <xf numFmtId="49" fontId="19" fillId="0" borderId="1" xfId="0" applyNumberFormat="1" applyFont="1" applyBorder="1" applyAlignment="1" applyProtection="1">
      <alignment wrapText="1"/>
    </xf>
    <xf numFmtId="0" fontId="8" fillId="0" borderId="1" xfId="0" applyFont="1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 vertical="top" wrapText="1"/>
    </xf>
    <xf numFmtId="14" fontId="8" fillId="0" borderId="1" xfId="0" applyNumberFormat="1" applyFont="1" applyBorder="1" applyAlignment="1" applyProtection="1">
      <alignment horizontal="left" vertical="top" wrapText="1"/>
      <protection locked="0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vertical="top" wrapText="1"/>
    </xf>
    <xf numFmtId="49" fontId="0" fillId="0" borderId="1" xfId="0" applyNumberFormat="1" applyBorder="1" applyAlignment="1" applyProtection="1">
      <alignment horizontal="left" vertical="top" wrapText="1"/>
    </xf>
    <xf numFmtId="14" fontId="10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49" fontId="19" fillId="0" borderId="1" xfId="0" applyNumberFormat="1" applyFont="1" applyBorder="1" applyAlignment="1" applyProtection="1">
      <alignment vertical="top" wrapText="1"/>
    </xf>
    <xf numFmtId="49" fontId="19" fillId="0" borderId="1" xfId="0" applyNumberFormat="1" applyFont="1" applyBorder="1" applyAlignment="1" applyProtection="1">
      <alignment horizontal="left" vertical="top" wrapText="1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wrapText="1"/>
      <protection locked="0"/>
    </xf>
    <xf numFmtId="49" fontId="0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Border="1" applyAlignment="1" applyProtection="1">
      <alignment horizontal="left"/>
    </xf>
    <xf numFmtId="0" fontId="19" fillId="0" borderId="1" xfId="0" applyNumberFormat="1" applyFont="1" applyFill="1" applyBorder="1" applyProtection="1"/>
    <xf numFmtId="49" fontId="19" fillId="0" borderId="1" xfId="0" applyNumberFormat="1" applyFont="1" applyBorder="1" applyProtection="1"/>
    <xf numFmtId="49" fontId="19" fillId="0" borderId="1" xfId="0" applyNumberFormat="1" applyFont="1" applyFill="1" applyBorder="1" applyAlignment="1" applyProtection="1">
      <alignment wrapText="1"/>
    </xf>
    <xf numFmtId="49" fontId="19" fillId="0" borderId="1" xfId="0" applyNumberFormat="1" applyFont="1" applyBorder="1" applyAlignment="1" applyProtection="1">
      <alignment vertical="top"/>
    </xf>
    <xf numFmtId="49" fontId="0" fillId="0" borderId="1" xfId="0" applyNumberFormat="1" applyBorder="1" applyAlignment="1" applyProtection="1">
      <alignment horizontal="center" vertical="top" wrapText="1"/>
    </xf>
    <xf numFmtId="49" fontId="19" fillId="0" borderId="1" xfId="0" applyNumberFormat="1" applyFont="1" applyFill="1" applyBorder="1" applyAlignment="1" applyProtection="1">
      <alignment vertical="top"/>
    </xf>
    <xf numFmtId="49" fontId="19" fillId="0" borderId="1" xfId="0" applyNumberFormat="1" applyFont="1" applyBorder="1" applyAlignment="1" applyProtection="1">
      <alignment horizontal="center" wrapText="1"/>
    </xf>
    <xf numFmtId="0" fontId="19" fillId="0" borderId="0" xfId="0" applyNumberFormat="1" applyFont="1" applyAlignment="1" applyProtection="1">
      <alignment horizontal="center"/>
      <protection locked="0"/>
    </xf>
    <xf numFmtId="0" fontId="21" fillId="2" borderId="0" xfId="0" applyNumberFormat="1" applyFont="1" applyFill="1" applyAlignment="1" applyProtection="1">
      <alignment horizontal="center"/>
      <protection locked="0"/>
    </xf>
    <xf numFmtId="0" fontId="19" fillId="0" borderId="1" xfId="0" applyNumberFormat="1" applyFon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 vertical="top"/>
    </xf>
    <xf numFmtId="0" fontId="0" fillId="0" borderId="1" xfId="0" applyBorder="1" applyAlignment="1" applyProtection="1">
      <alignment vertical="top"/>
    </xf>
    <xf numFmtId="0" fontId="16" fillId="0" borderId="0" xfId="3" applyNumberFormat="1" applyFont="1" applyBorder="1" applyAlignment="1" applyProtection="1">
      <alignment horizontal="left" vertical="top"/>
    </xf>
    <xf numFmtId="0" fontId="14" fillId="0" borderId="0" xfId="3" applyNumberFormat="1" applyFont="1" applyBorder="1" applyAlignment="1" applyProtection="1">
      <alignment horizontal="left" vertical="center"/>
    </xf>
    <xf numFmtId="0" fontId="16" fillId="0" borderId="0" xfId="3" applyNumberFormat="1" applyFont="1" applyBorder="1" applyAlignment="1" applyProtection="1">
      <alignment horizontal="left" vertical="top" wrapText="1"/>
    </xf>
    <xf numFmtId="0" fontId="6" fillId="3" borderId="0" xfId="0" applyNumberFormat="1" applyFont="1" applyFill="1" applyAlignment="1" applyProtection="1">
      <alignment horizontal="center"/>
    </xf>
    <xf numFmtId="0" fontId="19" fillId="0" borderId="1" xfId="0" applyFont="1" applyBorder="1" applyAlignment="1" applyProtection="1">
      <alignment horizontal="left" wrapText="1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0" fontId="19" fillId="0" borderId="1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Border="1" applyAlignment="1" applyProtection="1">
      <alignment horizontal="center"/>
      <protection locked="0"/>
    </xf>
    <xf numFmtId="0" fontId="19" fillId="2" borderId="0" xfId="0" applyNumberFormat="1" applyFont="1" applyFill="1" applyBorder="1" applyAlignment="1" applyProtection="1">
      <alignment horizontal="center"/>
      <protection locked="0"/>
    </xf>
    <xf numFmtId="49" fontId="21" fillId="2" borderId="0" xfId="0" applyNumberFormat="1" applyFont="1" applyFill="1" applyAlignment="1" applyProtection="1">
      <alignment wrapText="1"/>
      <protection locked="0"/>
    </xf>
    <xf numFmtId="0" fontId="19" fillId="0" borderId="0" xfId="0" applyNumberFormat="1" applyFont="1" applyFill="1" applyBorder="1" applyAlignment="1" applyProtection="1">
      <alignment horizontal="center" wrapText="1"/>
      <protection locked="0"/>
    </xf>
    <xf numFmtId="0" fontId="19" fillId="2" borderId="0" xfId="0" applyNumberFormat="1" applyFont="1" applyFill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center" wrapText="1"/>
    </xf>
    <xf numFmtId="0" fontId="2" fillId="3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18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6" fillId="3" borderId="0" xfId="0" applyNumberFormat="1" applyFont="1" applyFill="1" applyAlignment="1" applyProtection="1">
      <alignment horizontal="center"/>
      <protection locked="0"/>
    </xf>
    <xf numFmtId="0" fontId="6" fillId="3" borderId="0" xfId="0" applyNumberFormat="1" applyFont="1" applyFill="1" applyAlignment="1" applyProtection="1">
      <alignment horizontal="right"/>
      <protection locked="0"/>
    </xf>
    <xf numFmtId="0" fontId="6" fillId="3" borderId="0" xfId="0" applyNumberFormat="1" applyFont="1" applyFill="1" applyAlignment="1" applyProtection="1">
      <alignment horizontal="right"/>
    </xf>
    <xf numFmtId="0" fontId="0" fillId="0" borderId="0" xfId="0" applyNumberFormat="1" applyAlignment="1" applyProtection="1">
      <alignment horizontal="left" wrapText="1"/>
    </xf>
    <xf numFmtId="0" fontId="0" fillId="0" borderId="0" xfId="0" applyFont="1" applyBorder="1" applyAlignment="1" applyProtection="1">
      <alignment horizontal="left" wrapText="1"/>
    </xf>
    <xf numFmtId="0" fontId="0" fillId="0" borderId="0" xfId="0" applyNumberFormat="1" applyBorder="1" applyAlignment="1" applyProtection="1">
      <alignment horizontal="left" wrapText="1"/>
    </xf>
    <xf numFmtId="0" fontId="6" fillId="3" borderId="0" xfId="0" applyNumberFormat="1" applyFont="1" applyFill="1" applyAlignment="1" applyProtection="1">
      <alignment horizontal="left" wrapText="1"/>
    </xf>
    <xf numFmtId="0" fontId="19" fillId="0" borderId="1" xfId="0" applyNumberFormat="1" applyFont="1" applyFill="1" applyBorder="1" applyAlignment="1" applyProtection="1">
      <alignment horizontal="left" wrapText="1"/>
    </xf>
    <xf numFmtId="0" fontId="19" fillId="0" borderId="1" xfId="0" applyNumberFormat="1" applyFont="1" applyBorder="1" applyAlignment="1" applyProtection="1">
      <alignment horizontal="left" wrapText="1"/>
    </xf>
    <xf numFmtId="0" fontId="19" fillId="0" borderId="0" xfId="0" applyNumberFormat="1" applyFont="1" applyBorder="1" applyAlignment="1" applyProtection="1">
      <alignment horizontal="left" wrapText="1"/>
    </xf>
    <xf numFmtId="0" fontId="19" fillId="2" borderId="0" xfId="0" applyNumberFormat="1" applyFont="1" applyFill="1" applyBorder="1" applyAlignment="1" applyProtection="1">
      <alignment horizontal="left" wrapText="1"/>
    </xf>
    <xf numFmtId="0" fontId="19" fillId="0" borderId="0" xfId="0" applyNumberFormat="1" applyFont="1" applyAlignment="1" applyProtection="1">
      <alignment horizontal="left" wrapText="1"/>
    </xf>
    <xf numFmtId="49" fontId="21" fillId="2" borderId="0" xfId="0" applyNumberFormat="1" applyFont="1" applyFill="1" applyAlignment="1" applyProtection="1">
      <alignment horizontal="left" wrapText="1"/>
    </xf>
    <xf numFmtId="0" fontId="19" fillId="2" borderId="0" xfId="0" applyNumberFormat="1" applyFont="1" applyFill="1" applyAlignment="1" applyProtection="1">
      <alignment horizontal="left" wrapText="1"/>
    </xf>
    <xf numFmtId="0" fontId="21" fillId="2" borderId="0" xfId="0" applyNumberFormat="1" applyFont="1" applyFill="1" applyAlignment="1" applyProtection="1">
      <alignment horizontal="left" wrapText="1"/>
    </xf>
    <xf numFmtId="0" fontId="19" fillId="0" borderId="1" xfId="0" applyFont="1" applyBorder="1" applyAlignment="1" applyProtection="1">
      <alignment wrapText="1"/>
      <protection locked="0"/>
    </xf>
    <xf numFmtId="0" fontId="19" fillId="0" borderId="1" xfId="0" applyFont="1" applyBorder="1" applyAlignment="1" applyProtection="1">
      <alignment horizontal="left" wrapText="1"/>
      <protection locked="0"/>
    </xf>
    <xf numFmtId="14" fontId="19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center"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14" fontId="19" fillId="0" borderId="1" xfId="0" applyNumberFormat="1" applyFont="1" applyBorder="1" applyAlignment="1" applyProtection="1">
      <alignment horizontal="left" wrapText="1"/>
      <protection locked="0"/>
    </xf>
    <xf numFmtId="0" fontId="23" fillId="0" borderId="1" xfId="0" applyFont="1" applyBorder="1" applyAlignment="1" applyProtection="1">
      <alignment wrapText="1"/>
      <protection locked="0"/>
    </xf>
    <xf numFmtId="0" fontId="14" fillId="0" borderId="9" xfId="3" applyNumberFormat="1" applyFont="1" applyBorder="1" applyAlignment="1" applyProtection="1">
      <alignment horizontal="left" vertical="top"/>
      <protection locked="0"/>
    </xf>
    <xf numFmtId="0" fontId="14" fillId="0" borderId="9" xfId="3" applyNumberFormat="1" applyFont="1" applyBorder="1" applyAlignment="1" applyProtection="1">
      <alignment horizontal="left" vertical="top" wrapText="1"/>
      <protection locked="0"/>
    </xf>
    <xf numFmtId="0" fontId="14" fillId="0" borderId="10" xfId="3" applyNumberFormat="1" applyFont="1" applyBorder="1" applyAlignment="1" applyProtection="1">
      <alignment horizontal="left" vertical="top"/>
      <protection locked="0"/>
    </xf>
    <xf numFmtId="49" fontId="0" fillId="7" borderId="1" xfId="0" applyNumberFormat="1" applyFill="1" applyBorder="1" applyAlignment="1" applyProtection="1">
      <alignment wrapText="1"/>
    </xf>
    <xf numFmtId="49" fontId="0" fillId="7" borderId="1" xfId="0" applyNumberFormat="1" applyFill="1" applyBorder="1" applyAlignment="1" applyProtection="1">
      <alignment vertical="top" wrapText="1"/>
    </xf>
    <xf numFmtId="49" fontId="0" fillId="7" borderId="1" xfId="0" applyNumberFormat="1" applyFont="1" applyFill="1" applyBorder="1" applyAlignment="1" applyProtection="1">
      <alignment wrapText="1"/>
    </xf>
    <xf numFmtId="49" fontId="0" fillId="7" borderId="1" xfId="0" applyNumberFormat="1" applyFill="1" applyBorder="1" applyProtection="1"/>
    <xf numFmtId="49" fontId="1" fillId="0" borderId="13" xfId="0" applyNumberFormat="1" applyFont="1" applyBorder="1" applyAlignment="1" applyProtection="1">
      <alignment wrapText="1"/>
    </xf>
    <xf numFmtId="49" fontId="21" fillId="0" borderId="15" xfId="0" applyNumberFormat="1" applyFont="1" applyBorder="1" applyAlignment="1" applyProtection="1">
      <alignment wrapText="1"/>
    </xf>
    <xf numFmtId="0" fontId="24" fillId="2" borderId="0" xfId="0" applyFont="1" applyFill="1" applyAlignment="1" applyProtection="1">
      <alignment wrapText="1"/>
    </xf>
    <xf numFmtId="49" fontId="1" fillId="0" borderId="17" xfId="0" applyNumberFormat="1" applyFont="1" applyBorder="1" applyAlignment="1" applyProtection="1">
      <alignment wrapText="1"/>
    </xf>
    <xf numFmtId="0" fontId="21" fillId="2" borderId="0" xfId="0" applyFont="1" applyFill="1" applyAlignment="1" applyProtection="1">
      <alignment wrapText="1"/>
    </xf>
    <xf numFmtId="0" fontId="5" fillId="3" borderId="0" xfId="0" applyNumberFormat="1" applyFont="1" applyFill="1" applyAlignment="1" applyProtection="1">
      <alignment horizontal="center" wrapText="1"/>
      <protection locked="0"/>
    </xf>
    <xf numFmtId="0" fontId="5" fillId="3" borderId="0" xfId="0" applyNumberFormat="1" applyFont="1" applyFill="1" applyAlignment="1" applyProtection="1">
      <alignment wrapText="1"/>
      <protection locked="0"/>
    </xf>
    <xf numFmtId="0" fontId="2" fillId="3" borderId="0" xfId="0" applyNumberFormat="1" applyFont="1" applyFill="1" applyAlignment="1" applyProtection="1">
      <alignment wrapText="1"/>
      <protection locked="0"/>
    </xf>
    <xf numFmtId="0" fontId="19" fillId="0" borderId="1" xfId="0" applyNumberFormat="1" applyFont="1" applyBorder="1" applyAlignment="1" applyProtection="1">
      <alignment horizontal="center" vertical="top"/>
    </xf>
    <xf numFmtId="49" fontId="19" fillId="7" borderId="1" xfId="0" applyNumberFormat="1" applyFont="1" applyFill="1" applyBorder="1" applyAlignment="1" applyProtection="1">
      <alignment wrapText="1"/>
    </xf>
    <xf numFmtId="49" fontId="0" fillId="0" borderId="1" xfId="0" applyNumberForma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vertical="top" wrapText="1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0" fontId="19" fillId="0" borderId="1" xfId="0" applyNumberFormat="1" applyFont="1" applyBorder="1" applyAlignment="1" applyProtection="1">
      <alignment horizontal="left" wrapText="1"/>
      <protection locked="0"/>
    </xf>
    <xf numFmtId="0" fontId="0" fillId="0" borderId="0" xfId="0" applyFill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 vertical="top"/>
    </xf>
    <xf numFmtId="49" fontId="19" fillId="2" borderId="0" xfId="0" applyNumberFormat="1" applyFont="1" applyFill="1" applyAlignment="1" applyProtection="1">
      <alignment horizontal="left" wrapText="1"/>
    </xf>
    <xf numFmtId="49" fontId="21" fillId="2" borderId="0" xfId="0" applyNumberFormat="1" applyFont="1" applyFill="1" applyBorder="1" applyAlignment="1" applyProtection="1">
      <alignment horizontal="left" wrapText="1"/>
    </xf>
    <xf numFmtId="49" fontId="21" fillId="0" borderId="11" xfId="0" applyNumberFormat="1" applyFont="1" applyFill="1" applyBorder="1" applyAlignment="1" applyProtection="1">
      <alignment wrapText="1"/>
    </xf>
    <xf numFmtId="49" fontId="19" fillId="0" borderId="1" xfId="0" applyNumberFormat="1" applyFont="1" applyFill="1" applyBorder="1" applyAlignment="1" applyProtection="1">
      <alignment horizontal="left" wrapText="1"/>
    </xf>
    <xf numFmtId="49" fontId="19" fillId="7" borderId="1" xfId="0" applyNumberFormat="1" applyFont="1" applyFill="1" applyBorder="1" applyAlignment="1" applyProtection="1">
      <alignment horizontal="left" wrapText="1"/>
    </xf>
    <xf numFmtId="0" fontId="0" fillId="0" borderId="1" xfId="0" applyNumberFormat="1" applyBorder="1" applyAlignment="1" applyProtection="1">
      <alignment wrapText="1"/>
    </xf>
    <xf numFmtId="0" fontId="8" fillId="0" borderId="1" xfId="0" applyNumberFormat="1" applyFont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 applyProtection="1">
      <alignment horizontal="left" wrapText="1"/>
    </xf>
    <xf numFmtId="0" fontId="8" fillId="0" borderId="1" xfId="0" applyNumberFormat="1" applyFont="1" applyBorder="1" applyAlignment="1" applyProtection="1">
      <alignment horizontal="left" vertical="top" wrapText="1"/>
      <protection locked="0"/>
    </xf>
    <xf numFmtId="0" fontId="8" fillId="0" borderId="1" xfId="0" applyNumberFormat="1" applyFont="1" applyBorder="1" applyAlignment="1" applyProtection="1">
      <alignment horizontal="left" wrapText="1"/>
      <protection locked="0"/>
    </xf>
    <xf numFmtId="0" fontId="19" fillId="0" borderId="1" xfId="0" applyNumberFormat="1" applyFon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horizontal="center" wrapText="1"/>
    </xf>
    <xf numFmtId="0" fontId="0" fillId="0" borderId="1" xfId="0" applyNumberFormat="1" applyFill="1" applyBorder="1" applyAlignment="1" applyProtection="1">
      <alignment wrapText="1"/>
    </xf>
    <xf numFmtId="0" fontId="21" fillId="0" borderId="12" xfId="0" applyFont="1" applyBorder="1" applyAlignment="1" applyProtection="1">
      <alignment horizontal="center" wrapText="1"/>
      <protection locked="0"/>
    </xf>
    <xf numFmtId="0" fontId="19" fillId="0" borderId="18" xfId="0" applyFont="1" applyBorder="1" applyAlignment="1" applyProtection="1">
      <alignment wrapText="1"/>
      <protection locked="0"/>
    </xf>
    <xf numFmtId="0" fontId="19" fillId="0" borderId="14" xfId="0" applyFont="1" applyBorder="1" applyAlignment="1" applyProtection="1">
      <alignment wrapText="1"/>
      <protection locked="0"/>
    </xf>
    <xf numFmtId="0" fontId="19" fillId="0" borderId="16" xfId="0" applyFont="1" applyBorder="1" applyAlignment="1" applyProtection="1">
      <alignment wrapText="1"/>
      <protection locked="0"/>
    </xf>
    <xf numFmtId="0" fontId="5" fillId="3" borderId="0" xfId="0" applyNumberFormat="1" applyFont="1" applyFill="1" applyAlignment="1" applyProtection="1">
      <alignment wrapText="1"/>
    </xf>
    <xf numFmtId="0" fontId="5" fillId="3" borderId="0" xfId="0" applyNumberFormat="1" applyFont="1" applyFill="1" applyAlignment="1" applyProtection="1">
      <alignment horizontal="center" wrapText="1"/>
    </xf>
    <xf numFmtId="0" fontId="10" fillId="0" borderId="1" xfId="0" applyNumberFormat="1" applyFont="1" applyBorder="1" applyAlignment="1" applyProtection="1">
      <alignment wrapText="1"/>
      <protection locked="0"/>
    </xf>
    <xf numFmtId="0" fontId="19" fillId="7" borderId="1" xfId="0" applyNumberFormat="1" applyFont="1" applyFill="1" applyBorder="1" applyAlignment="1" applyProtection="1">
      <alignment wrapText="1"/>
    </xf>
    <xf numFmtId="49" fontId="21" fillId="2" borderId="1" xfId="0" applyNumberFormat="1" applyFont="1" applyFill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0" fontId="0" fillId="7" borderId="1" xfId="0" applyNumberFormat="1" applyFill="1" applyBorder="1" applyAlignment="1" applyProtection="1">
      <alignment horizontal="left" vertical="top" wrapText="1"/>
    </xf>
    <xf numFmtId="0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0" xfId="0" applyNumberFormat="1" applyFont="1" applyBorder="1" applyAlignment="1" applyProtection="1">
      <alignment wrapText="1"/>
      <protection locked="0"/>
    </xf>
    <xf numFmtId="0" fontId="0" fillId="0" borderId="0" xfId="0" applyNumberFormat="1" applyBorder="1" applyAlignment="1" applyProtection="1">
      <alignment wrapText="1"/>
      <protection locked="0"/>
    </xf>
    <xf numFmtId="0" fontId="0" fillId="7" borderId="1" xfId="0" applyNumberFormat="1" applyFill="1" applyBorder="1" applyAlignment="1" applyProtection="1">
      <alignment horizontal="left" wrapText="1"/>
    </xf>
    <xf numFmtId="0" fontId="10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NumberFormat="1" applyBorder="1" applyAlignment="1" applyProtection="1">
      <alignment horizontal="left" wrapText="1"/>
      <protection locked="0"/>
    </xf>
    <xf numFmtId="49" fontId="0" fillId="0" borderId="0" xfId="0" applyNumberForma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19" fillId="0" borderId="1" xfId="0" applyNumberFormat="1" applyFont="1" applyBorder="1" applyAlignment="1" applyProtection="1">
      <alignment wrapText="1"/>
      <protection locked="0"/>
    </xf>
    <xf numFmtId="0" fontId="19" fillId="0" borderId="1" xfId="0" applyFont="1" applyBorder="1" applyProtection="1"/>
    <xf numFmtId="0" fontId="21" fillId="2" borderId="0" xfId="0" applyNumberFormat="1" applyFont="1" applyFill="1" applyAlignment="1" applyProtection="1">
      <alignment horizontal="left"/>
    </xf>
    <xf numFmtId="49" fontId="21" fillId="2" borderId="0" xfId="0" applyNumberFormat="1" applyFont="1" applyFill="1" applyProtection="1"/>
    <xf numFmtId="1" fontId="0" fillId="0" borderId="0" xfId="0" applyNumberFormat="1" applyProtection="1">
      <protection locked="0"/>
    </xf>
    <xf numFmtId="1" fontId="0" fillId="0" borderId="1" xfId="0" applyNumberFormat="1" applyFill="1" applyBorder="1" applyProtection="1"/>
    <xf numFmtId="1" fontId="0" fillId="0" borderId="1" xfId="0" applyNumberFormat="1" applyBorder="1" applyAlignment="1" applyProtection="1">
      <alignment horizontal="center"/>
    </xf>
    <xf numFmtId="49" fontId="19" fillId="0" borderId="1" xfId="0" quotePrefix="1" applyNumberFormat="1" applyFont="1" applyBorder="1" applyProtection="1"/>
    <xf numFmtId="49" fontId="19" fillId="0" borderId="1" xfId="0" quotePrefix="1" applyNumberFormat="1" applyFont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wrapText="1"/>
      <protection locked="0"/>
    </xf>
    <xf numFmtId="0" fontId="25" fillId="0" borderId="0" xfId="0" applyFont="1" applyAlignment="1">
      <alignment vertical="center"/>
    </xf>
    <xf numFmtId="0" fontId="19" fillId="0" borderId="1" xfId="0" applyNumberFormat="1" applyFont="1" applyFill="1" applyBorder="1" applyAlignment="1" applyProtection="1">
      <alignment horizontal="left" wrapText="1"/>
      <protection locked="0"/>
    </xf>
    <xf numFmtId="49" fontId="19" fillId="0" borderId="1" xfId="0" applyNumberFormat="1" applyFont="1" applyFill="1" applyBorder="1" applyAlignment="1" applyProtection="1">
      <alignment horizontal="left" wrapText="1"/>
      <protection locked="0"/>
    </xf>
    <xf numFmtId="49" fontId="19" fillId="0" borderId="1" xfId="0" applyNumberFormat="1" applyFont="1" applyBorder="1" applyAlignment="1" applyProtection="1">
      <alignment horizontal="left" wrapText="1"/>
      <protection locked="0"/>
    </xf>
    <xf numFmtId="0" fontId="0" fillId="7" borderId="1" xfId="0" applyNumberFormat="1" applyFont="1" applyFill="1" applyBorder="1" applyAlignment="1" applyProtection="1">
      <alignment horizontal="left" wrapText="1"/>
    </xf>
    <xf numFmtId="0" fontId="0" fillId="0" borderId="0" xfId="0" applyNumberFormat="1" applyFill="1" applyAlignment="1" applyProtection="1">
      <alignment horizontal="left" wrapText="1"/>
    </xf>
    <xf numFmtId="0" fontId="10" fillId="0" borderId="0" xfId="0" applyNumberFormat="1" applyFont="1" applyAlignment="1" applyProtection="1">
      <alignment horizontal="left" wrapText="1"/>
      <protection locked="0"/>
    </xf>
    <xf numFmtId="0" fontId="0" fillId="0" borderId="0" xfId="0" applyNumberFormat="1" applyAlignment="1" applyProtection="1">
      <alignment horizontal="left" wrapText="1"/>
      <protection locked="0"/>
    </xf>
    <xf numFmtId="49" fontId="0" fillId="0" borderId="1" xfId="0" applyNumberFormat="1" applyFill="1" applyBorder="1" applyAlignment="1" applyProtection="1">
      <alignment horizontal="left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wrapText="1"/>
      <protection locked="0"/>
    </xf>
    <xf numFmtId="49" fontId="10" fillId="0" borderId="1" xfId="0" applyNumberFormat="1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3" xfId="0" applyFont="1" applyBorder="1" applyAlignment="1" applyProtection="1">
      <alignment wrapText="1"/>
      <protection locked="0"/>
    </xf>
    <xf numFmtId="0" fontId="19" fillId="0" borderId="1" xfId="0" applyFont="1" applyBorder="1" applyProtection="1">
      <protection locked="0"/>
    </xf>
    <xf numFmtId="14" fontId="19" fillId="0" borderId="1" xfId="0" applyNumberFormat="1" applyFont="1" applyBorder="1" applyAlignment="1" applyProtection="1">
      <alignment horizontal="center" wrapText="1"/>
      <protection locked="0"/>
    </xf>
    <xf numFmtId="49" fontId="0" fillId="0" borderId="1" xfId="0" applyNumberFormat="1" applyFont="1" applyFill="1" applyBorder="1" applyAlignment="1" applyProtection="1">
      <alignment horizontal="left" wrapText="1"/>
    </xf>
    <xf numFmtId="0" fontId="19" fillId="0" borderId="1" xfId="0" applyFont="1" applyFill="1" applyBorder="1" applyAlignment="1" applyProtection="1">
      <alignment wrapText="1"/>
      <protection locked="0"/>
    </xf>
    <xf numFmtId="0" fontId="19" fillId="0" borderId="1" xfId="0" applyFont="1" applyBorder="1" applyAlignment="1" applyProtection="1">
      <alignment horizontal="center" wrapText="1"/>
      <protection locked="0"/>
    </xf>
    <xf numFmtId="0" fontId="19" fillId="0" borderId="1" xfId="0" applyNumberFormat="1" applyFont="1" applyFill="1" applyBorder="1" applyAlignment="1" applyProtection="1">
      <alignment horizontal="center" wrapText="1"/>
      <protection locked="0"/>
    </xf>
    <xf numFmtId="0" fontId="19" fillId="8" borderId="1" xfId="0" applyNumberFormat="1" applyFont="1" applyFill="1" applyBorder="1" applyAlignment="1" applyProtection="1">
      <alignment horizontal="center"/>
      <protection locked="0"/>
    </xf>
    <xf numFmtId="0" fontId="19" fillId="8" borderId="1" xfId="0" applyNumberFormat="1" applyFont="1" applyFill="1" applyBorder="1" applyAlignment="1" applyProtection="1">
      <alignment horizontal="center" wrapText="1"/>
      <protection locked="0"/>
    </xf>
    <xf numFmtId="49" fontId="10" fillId="0" borderId="1" xfId="0" applyNumberFormat="1" applyFont="1" applyBorder="1" applyAlignment="1" applyProtection="1">
      <alignment wrapText="1"/>
      <protection locked="0"/>
    </xf>
    <xf numFmtId="0" fontId="16" fillId="0" borderId="0" xfId="3" applyNumberFormat="1" applyFont="1" applyBorder="1" applyAlignment="1" applyProtection="1">
      <alignment horizontal="left" vertical="top"/>
    </xf>
    <xf numFmtId="0" fontId="14" fillId="0" borderId="0" xfId="3" applyNumberFormat="1" applyFont="1" applyBorder="1" applyAlignment="1" applyProtection="1">
      <alignment horizontal="left" vertical="center"/>
    </xf>
    <xf numFmtId="0" fontId="14" fillId="4" borderId="5" xfId="3" applyNumberFormat="1" applyFont="1" applyFill="1" applyBorder="1" applyAlignment="1" applyProtection="1">
      <alignment horizontal="left" vertical="center" wrapText="1"/>
      <protection locked="0"/>
    </xf>
    <xf numFmtId="0" fontId="14" fillId="4" borderId="6" xfId="3" applyNumberFormat="1" applyFont="1" applyFill="1" applyBorder="1" applyAlignment="1" applyProtection="1">
      <alignment horizontal="left" vertical="center" wrapText="1"/>
      <protection locked="0"/>
    </xf>
    <xf numFmtId="0" fontId="14" fillId="4" borderId="7" xfId="3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3" applyNumberFormat="1" applyFont="1" applyFill="1" applyBorder="1" applyAlignment="1" applyProtection="1">
      <alignment horizontal="left" vertical="top" wrapText="1"/>
      <protection locked="0"/>
    </xf>
    <xf numFmtId="0" fontId="14" fillId="5" borderId="0" xfId="3" applyNumberFormat="1" applyFont="1" applyFill="1" applyBorder="1" applyAlignment="1" applyProtection="1">
      <alignment horizontal="left" vertical="center" wrapText="1"/>
      <protection locked="0"/>
    </xf>
    <xf numFmtId="0" fontId="14" fillId="0" borderId="5" xfId="3" applyNumberFormat="1" applyFont="1" applyBorder="1" applyAlignment="1" applyProtection="1">
      <alignment horizontal="left" vertical="center"/>
    </xf>
    <xf numFmtId="0" fontId="14" fillId="0" borderId="6" xfId="3" applyNumberFormat="1" applyFont="1" applyBorder="1" applyAlignment="1" applyProtection="1">
      <alignment horizontal="left" vertical="center"/>
    </xf>
    <xf numFmtId="0" fontId="14" fillId="0" borderId="7" xfId="3" applyNumberFormat="1" applyFont="1" applyBorder="1" applyAlignment="1" applyProtection="1">
      <alignment horizontal="left" vertical="center"/>
    </xf>
    <xf numFmtId="0" fontId="15" fillId="0" borderId="0" xfId="3" applyNumberFormat="1" applyFont="1" applyBorder="1" applyAlignment="1" applyProtection="1">
      <alignment horizontal="center" vertical="center"/>
    </xf>
    <xf numFmtId="0" fontId="20" fillId="0" borderId="0" xfId="3" applyNumberFormat="1" applyFont="1" applyBorder="1" applyAlignment="1" applyProtection="1">
      <alignment horizontal="center" vertical="center"/>
    </xf>
    <xf numFmtId="0" fontId="15" fillId="0" borderId="5" xfId="3" applyNumberFormat="1" applyFont="1" applyBorder="1" applyAlignment="1" applyProtection="1">
      <alignment horizontal="left" vertical="center"/>
    </xf>
    <xf numFmtId="0" fontId="15" fillId="0" borderId="6" xfId="3" applyNumberFormat="1" applyFont="1" applyBorder="1" applyAlignment="1" applyProtection="1">
      <alignment horizontal="left" vertical="center"/>
    </xf>
    <xf numFmtId="0" fontId="15" fillId="0" borderId="7" xfId="3" applyNumberFormat="1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wrapText="1"/>
    </xf>
  </cellXfs>
  <cellStyles count="4">
    <cellStyle name="Link" xfId="2" builtinId="8"/>
    <cellStyle name="Standard" xfId="0" builtinId="0"/>
    <cellStyle name="Standard 2" xfId="1"/>
    <cellStyle name="Stand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38495</xdr:colOff>
      <xdr:row>0</xdr:row>
      <xdr:rowOff>144955</xdr:rowOff>
    </xdr:from>
    <xdr:to>
      <xdr:col>8</xdr:col>
      <xdr:colOff>59954</xdr:colOff>
      <xdr:row>0</xdr:row>
      <xdr:rowOff>1019120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770" y="144955"/>
          <a:ext cx="3450459" cy="874165"/>
        </a:xfrm>
        <a:prstGeom prst="rect">
          <a:avLst/>
        </a:prstGeom>
      </xdr:spPr>
    </xdr:pic>
    <xdr:clientData/>
  </xdr:twoCellAnchor>
  <xdr:twoCellAnchor editAs="oneCell">
    <xdr:from>
      <xdr:col>8</xdr:col>
      <xdr:colOff>567533</xdr:colOff>
      <xdr:row>0</xdr:row>
      <xdr:rowOff>19640</xdr:rowOff>
    </xdr:from>
    <xdr:to>
      <xdr:col>8</xdr:col>
      <xdr:colOff>2964192</xdr:colOff>
      <xdr:row>0</xdr:row>
      <xdr:rowOff>1040876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718"/>
        <a:stretch/>
      </xdr:blipFill>
      <xdr:spPr>
        <a:xfrm>
          <a:off x="6550935" y="19640"/>
          <a:ext cx="2396659" cy="10212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1383927</xdr:colOff>
      <xdr:row>1</xdr:row>
      <xdr:rowOff>112708</xdr:rowOff>
    </xdr:from>
    <xdr:to>
      <xdr:col>5</xdr:col>
      <xdr:colOff>1191075</xdr:colOff>
      <xdr:row>5</xdr:row>
      <xdr:rowOff>90247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5486" y="348032"/>
          <a:ext cx="2944794" cy="744674"/>
        </a:xfrm>
        <a:prstGeom prst="rect">
          <a:avLst/>
        </a:prstGeom>
      </xdr:spPr>
    </xdr:pic>
    <xdr:clientData/>
  </xdr:twoCellAnchor>
  <xdr:twoCellAnchor editAs="oneCell">
    <xdr:from>
      <xdr:col>5</xdr:col>
      <xdr:colOff>1115685</xdr:colOff>
      <xdr:row>1</xdr:row>
      <xdr:rowOff>139373</xdr:rowOff>
    </xdr:from>
    <xdr:to>
      <xdr:col>6</xdr:col>
      <xdr:colOff>1231507</xdr:colOff>
      <xdr:row>5</xdr:row>
      <xdr:rowOff>88471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718"/>
        <a:stretch/>
      </xdr:blipFill>
      <xdr:spPr>
        <a:xfrm>
          <a:off x="11794891" y="374697"/>
          <a:ext cx="1684646" cy="716233"/>
        </a:xfrm>
        <a:prstGeom prst="rect">
          <a:avLst/>
        </a:prstGeom>
      </xdr:spPr>
    </xdr:pic>
    <xdr:clientData/>
  </xdr:twoCellAnchor>
  <xdr:twoCellAnchor editAs="oneCell">
    <xdr:from>
      <xdr:col>3</xdr:col>
      <xdr:colOff>89610</xdr:colOff>
      <xdr:row>1</xdr:row>
      <xdr:rowOff>156034</xdr:rowOff>
    </xdr:from>
    <xdr:to>
      <xdr:col>3</xdr:col>
      <xdr:colOff>1215148</xdr:colOff>
      <xdr:row>5</xdr:row>
      <xdr:rowOff>84289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78021"/>
        <a:stretch/>
      </xdr:blipFill>
      <xdr:spPr>
        <a:xfrm>
          <a:off x="7629399" y="396666"/>
          <a:ext cx="1125538" cy="7006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1424866</xdr:colOff>
      <xdr:row>2</xdr:row>
      <xdr:rowOff>46734</xdr:rowOff>
    </xdr:from>
    <xdr:to>
      <xdr:col>5</xdr:col>
      <xdr:colOff>1455010</xdr:colOff>
      <xdr:row>6</xdr:row>
      <xdr:rowOff>29408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3741" y="522984"/>
          <a:ext cx="2944794" cy="744674"/>
        </a:xfrm>
        <a:prstGeom prst="rect">
          <a:avLst/>
        </a:prstGeom>
      </xdr:spPr>
    </xdr:pic>
    <xdr:clientData/>
  </xdr:twoCellAnchor>
  <xdr:twoCellAnchor editAs="oneCell">
    <xdr:from>
      <xdr:col>6</xdr:col>
      <xdr:colOff>21468</xdr:colOff>
      <xdr:row>2</xdr:row>
      <xdr:rowOff>76200</xdr:rowOff>
    </xdr:from>
    <xdr:to>
      <xdr:col>7</xdr:col>
      <xdr:colOff>248789</xdr:colOff>
      <xdr:row>6</xdr:row>
      <xdr:rowOff>30433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718"/>
        <a:stretch/>
      </xdr:blipFill>
      <xdr:spPr>
        <a:xfrm>
          <a:off x="10632318" y="552450"/>
          <a:ext cx="1684646" cy="716233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2</xdr:row>
      <xdr:rowOff>101266</xdr:rowOff>
    </xdr:from>
    <xdr:to>
      <xdr:col>3</xdr:col>
      <xdr:colOff>1211263</xdr:colOff>
      <xdr:row>6</xdr:row>
      <xdr:rowOff>34656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78021"/>
        <a:stretch/>
      </xdr:blipFill>
      <xdr:spPr>
        <a:xfrm>
          <a:off x="6324600" y="577516"/>
          <a:ext cx="1125538" cy="695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1360307</xdr:colOff>
      <xdr:row>2</xdr:row>
      <xdr:rowOff>52918</xdr:rowOff>
    </xdr:from>
    <xdr:to>
      <xdr:col>5</xdr:col>
      <xdr:colOff>1362934</xdr:colOff>
      <xdr:row>6</xdr:row>
      <xdr:rowOff>35592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2390" y="539751"/>
          <a:ext cx="2944794" cy="744674"/>
        </a:xfrm>
        <a:prstGeom prst="rect">
          <a:avLst/>
        </a:prstGeom>
      </xdr:spPr>
    </xdr:pic>
    <xdr:clientData/>
  </xdr:twoCellAnchor>
  <xdr:twoCellAnchor editAs="oneCell">
    <xdr:from>
      <xdr:col>5</xdr:col>
      <xdr:colOff>1386717</xdr:colOff>
      <xdr:row>2</xdr:row>
      <xdr:rowOff>82384</xdr:rowOff>
    </xdr:from>
    <xdr:to>
      <xdr:col>7</xdr:col>
      <xdr:colOff>129196</xdr:colOff>
      <xdr:row>6</xdr:row>
      <xdr:rowOff>36617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718"/>
        <a:stretch/>
      </xdr:blipFill>
      <xdr:spPr>
        <a:xfrm>
          <a:off x="9990967" y="569217"/>
          <a:ext cx="1684646" cy="716233"/>
        </a:xfrm>
        <a:prstGeom prst="rect">
          <a:avLst/>
        </a:prstGeom>
      </xdr:spPr>
    </xdr:pic>
    <xdr:clientData/>
  </xdr:twoCellAnchor>
  <xdr:twoCellAnchor editAs="oneCell">
    <xdr:from>
      <xdr:col>3</xdr:col>
      <xdr:colOff>21166</xdr:colOff>
      <xdr:row>2</xdr:row>
      <xdr:rowOff>107450</xdr:rowOff>
    </xdr:from>
    <xdr:to>
      <xdr:col>3</xdr:col>
      <xdr:colOff>1146704</xdr:colOff>
      <xdr:row>6</xdr:row>
      <xdr:rowOff>40840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78021"/>
        <a:stretch/>
      </xdr:blipFill>
      <xdr:spPr>
        <a:xfrm>
          <a:off x="5683249" y="594283"/>
          <a:ext cx="1125538" cy="695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28576</xdr:colOff>
      <xdr:row>2</xdr:row>
      <xdr:rowOff>0</xdr:rowOff>
    </xdr:from>
    <xdr:to>
      <xdr:col>6</xdr:col>
      <xdr:colOff>263526</xdr:colOff>
      <xdr:row>5</xdr:row>
      <xdr:rowOff>32817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8021"/>
        <a:stretch/>
      </xdr:blipFill>
      <xdr:spPr>
        <a:xfrm>
          <a:off x="10353676" y="476250"/>
          <a:ext cx="958850" cy="59479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</xdr:row>
      <xdr:rowOff>222250</xdr:rowOff>
    </xdr:from>
    <xdr:to>
      <xdr:col>6</xdr:col>
      <xdr:colOff>605167</xdr:colOff>
      <xdr:row>13</xdr:row>
      <xdr:rowOff>165100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718"/>
        <a:stretch/>
      </xdr:blipFill>
      <xdr:spPr>
        <a:xfrm>
          <a:off x="10814050" y="2317750"/>
          <a:ext cx="1360817" cy="57785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571500</xdr:colOff>
      <xdr:row>6</xdr:row>
      <xdr:rowOff>142876</xdr:rowOff>
    </xdr:from>
    <xdr:to>
      <xdr:col>8</xdr:col>
      <xdr:colOff>142875</xdr:colOff>
      <xdr:row>9</xdr:row>
      <xdr:rowOff>196378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0" y="1390651"/>
          <a:ext cx="2466975" cy="625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baseColWidth="10" defaultRowHeight="15"/>
  <cols>
    <col min="2" max="2" width="164.85546875" style="71" customWidth="1"/>
    <col min="3" max="3" width="10.85546875" style="2"/>
  </cols>
  <sheetData>
    <row r="1" spans="1:3" s="1" customFormat="1">
      <c r="A1" s="75" t="s">
        <v>267</v>
      </c>
    </row>
    <row r="2" spans="1:3">
      <c r="A2" s="74" t="s">
        <v>192</v>
      </c>
      <c r="B2" s="70" t="s">
        <v>193</v>
      </c>
    </row>
    <row r="3" spans="1:3">
      <c r="A3">
        <v>1</v>
      </c>
      <c r="B3" s="70" t="s">
        <v>209</v>
      </c>
    </row>
    <row r="4" spans="1:3">
      <c r="A4">
        <v>2</v>
      </c>
      <c r="B4" s="70" t="s">
        <v>213</v>
      </c>
    </row>
    <row r="5" spans="1:3">
      <c r="A5">
        <v>3</v>
      </c>
      <c r="B5" s="70" t="s">
        <v>210</v>
      </c>
    </row>
    <row r="6" spans="1:3">
      <c r="A6">
        <v>4</v>
      </c>
      <c r="B6" s="70" t="s">
        <v>242</v>
      </c>
    </row>
    <row r="7" spans="1:3">
      <c r="A7">
        <v>5</v>
      </c>
      <c r="B7" s="70" t="s">
        <v>211</v>
      </c>
    </row>
    <row r="8" spans="1:3" s="73" customFormat="1" ht="15" customHeight="1">
      <c r="A8">
        <v>6</v>
      </c>
      <c r="B8" s="82" t="s">
        <v>274</v>
      </c>
      <c r="C8" s="72"/>
    </row>
    <row r="9" spans="1:3">
      <c r="A9">
        <v>7</v>
      </c>
      <c r="B9" s="82" t="s">
        <v>268</v>
      </c>
    </row>
    <row r="10" spans="1:3" ht="60">
      <c r="A10" s="81">
        <v>8</v>
      </c>
      <c r="B10" s="82" t="s">
        <v>277</v>
      </c>
    </row>
    <row r="11" spans="1:3">
      <c r="A11">
        <v>9</v>
      </c>
      <c r="B11" s="70" t="s">
        <v>212</v>
      </c>
    </row>
    <row r="12" spans="1:3">
      <c r="A12" s="81">
        <v>10</v>
      </c>
      <c r="B12" s="70" t="s">
        <v>269</v>
      </c>
    </row>
  </sheetData>
  <sheetProtection algorithmName="SHA-512" hashValue="2AiPj3eBtHQAdOqkq4fMDaqEZm8LCGg636KL27iTDbCCu/72ahQKUFyWYfngI5Snl0hnypFUVCAoQ/wuyy0c5g==" saltValue="fCUBmpZRmH2wLP9wdyxuG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Layout" zoomScale="91" zoomScaleNormal="100" zoomScalePageLayoutView="91" workbookViewId="0">
      <selection activeCell="I5" sqref="I5"/>
    </sheetView>
  </sheetViews>
  <sheetFormatPr baseColWidth="10" defaultColWidth="13.5703125" defaultRowHeight="15.75"/>
  <cols>
    <col min="1" max="1" width="3.140625" style="116" customWidth="1"/>
    <col min="2" max="2" width="29.42578125" style="116" customWidth="1"/>
    <col min="3" max="3" width="3.42578125" style="116" customWidth="1"/>
    <col min="4" max="4" width="4.42578125" style="116" customWidth="1"/>
    <col min="5" max="5" width="18.140625" style="116" customWidth="1"/>
    <col min="6" max="6" width="3.42578125" style="116" customWidth="1"/>
    <col min="7" max="7" width="3.85546875" style="116" customWidth="1"/>
    <col min="8" max="8" width="18.140625" style="116" customWidth="1"/>
    <col min="9" max="9" width="41.85546875" style="116" customWidth="1"/>
    <col min="10" max="16384" width="13.5703125" style="116"/>
  </cols>
  <sheetData>
    <row r="1" spans="1:9" ht="87.75" customHeight="1">
      <c r="B1" s="6"/>
    </row>
    <row r="2" spans="1:9" ht="8.1" customHeight="1"/>
    <row r="3" spans="1:9" s="54" customFormat="1">
      <c r="A3" s="267" t="s">
        <v>145</v>
      </c>
      <c r="B3" s="267"/>
      <c r="C3" s="267"/>
      <c r="D3" s="267"/>
      <c r="E3" s="267"/>
      <c r="F3" s="267"/>
      <c r="G3" s="267"/>
      <c r="H3" s="267"/>
      <c r="I3" s="267"/>
    </row>
    <row r="4" spans="1:9" s="54" customFormat="1">
      <c r="A4" s="268" t="s">
        <v>201</v>
      </c>
      <c r="B4" s="268"/>
      <c r="C4" s="268"/>
      <c r="D4" s="268"/>
      <c r="E4" s="268"/>
      <c r="F4" s="268"/>
      <c r="G4" s="268"/>
      <c r="H4" s="268"/>
      <c r="I4" s="268"/>
    </row>
    <row r="6" spans="1:9">
      <c r="A6" s="116" t="s">
        <v>146</v>
      </c>
    </row>
    <row r="7" spans="1:9" ht="8.1" customHeight="1"/>
    <row r="8" spans="1:9">
      <c r="A8" s="55" t="s">
        <v>147</v>
      </c>
      <c r="B8" s="258" t="s">
        <v>148</v>
      </c>
      <c r="C8" s="258"/>
      <c r="D8" s="269" t="s">
        <v>170</v>
      </c>
      <c r="E8" s="270"/>
      <c r="F8" s="270"/>
      <c r="G8" s="270"/>
      <c r="H8" s="270"/>
      <c r="I8" s="271"/>
    </row>
    <row r="9" spans="1:9" ht="8.1" customHeight="1">
      <c r="A9" s="55"/>
    </row>
    <row r="10" spans="1:9">
      <c r="A10" s="55" t="s">
        <v>149</v>
      </c>
      <c r="B10" s="258" t="s">
        <v>150</v>
      </c>
      <c r="C10" s="258"/>
      <c r="D10" s="264" t="s">
        <v>171</v>
      </c>
      <c r="E10" s="265"/>
      <c r="F10" s="265"/>
      <c r="G10" s="265"/>
      <c r="H10" s="265"/>
      <c r="I10" s="266"/>
    </row>
    <row r="11" spans="1:9" ht="8.1" customHeight="1">
      <c r="A11" s="55"/>
    </row>
    <row r="12" spans="1:9">
      <c r="A12" s="55" t="s">
        <v>151</v>
      </c>
      <c r="B12" s="258" t="s">
        <v>152</v>
      </c>
      <c r="C12" s="258"/>
      <c r="D12" s="264" t="s">
        <v>172</v>
      </c>
      <c r="E12" s="265"/>
      <c r="F12" s="265"/>
      <c r="G12" s="265"/>
      <c r="H12" s="265"/>
      <c r="I12" s="266"/>
    </row>
    <row r="13" spans="1:9" ht="8.1" customHeight="1">
      <c r="A13" s="55"/>
    </row>
    <row r="14" spans="1:9">
      <c r="A14" s="55" t="s">
        <v>153</v>
      </c>
      <c r="B14" s="258" t="s">
        <v>154</v>
      </c>
      <c r="C14" s="258"/>
      <c r="D14" s="264" t="s">
        <v>173</v>
      </c>
      <c r="E14" s="265"/>
      <c r="F14" s="265"/>
      <c r="G14" s="265"/>
      <c r="H14" s="265"/>
      <c r="I14" s="266"/>
    </row>
    <row r="15" spans="1:9" ht="8.1" customHeight="1">
      <c r="A15" s="55"/>
    </row>
    <row r="16" spans="1:9">
      <c r="A16" s="55" t="s">
        <v>155</v>
      </c>
      <c r="B16" s="258" t="s">
        <v>156</v>
      </c>
      <c r="C16" s="258"/>
      <c r="D16" s="259"/>
      <c r="E16" s="260"/>
      <c r="F16" s="260"/>
      <c r="G16" s="260"/>
      <c r="H16" s="260"/>
      <c r="I16" s="261"/>
    </row>
    <row r="17" spans="1:9" ht="8.1" customHeight="1">
      <c r="A17" s="55"/>
      <c r="D17" s="56"/>
      <c r="E17" s="56"/>
      <c r="F17" s="56"/>
      <c r="G17" s="56"/>
      <c r="H17" s="56"/>
      <c r="I17" s="56"/>
    </row>
    <row r="18" spans="1:9">
      <c r="A18" s="55" t="s">
        <v>157</v>
      </c>
      <c r="B18" s="258" t="s">
        <v>158</v>
      </c>
      <c r="C18" s="258"/>
      <c r="D18" s="259"/>
      <c r="E18" s="260"/>
      <c r="F18" s="260"/>
      <c r="G18" s="260"/>
      <c r="H18" s="260"/>
      <c r="I18" s="261"/>
    </row>
    <row r="19" spans="1:9" ht="8.1" customHeight="1">
      <c r="A19" s="55"/>
      <c r="D19" s="56"/>
      <c r="E19" s="56"/>
      <c r="F19" s="56"/>
      <c r="G19" s="56"/>
      <c r="H19" s="56"/>
      <c r="I19" s="56"/>
    </row>
    <row r="20" spans="1:9">
      <c r="A20" s="55" t="s">
        <v>159</v>
      </c>
      <c r="B20" s="258" t="s">
        <v>190</v>
      </c>
      <c r="C20" s="258"/>
      <c r="D20" s="259"/>
      <c r="E20" s="260"/>
      <c r="F20" s="260"/>
      <c r="G20" s="260"/>
      <c r="H20" s="260"/>
      <c r="I20" s="261"/>
    </row>
    <row r="21" spans="1:9" ht="8.1" customHeight="1">
      <c r="A21" s="55"/>
      <c r="D21" s="56"/>
      <c r="E21" s="56"/>
      <c r="F21" s="56"/>
      <c r="G21" s="56"/>
      <c r="H21" s="56"/>
      <c r="I21" s="56"/>
    </row>
    <row r="22" spans="1:9">
      <c r="A22" s="55" t="s">
        <v>160</v>
      </c>
      <c r="B22" s="258" t="s">
        <v>161</v>
      </c>
      <c r="C22" s="258"/>
      <c r="D22" s="259"/>
      <c r="E22" s="260"/>
      <c r="F22" s="260"/>
      <c r="G22" s="260"/>
      <c r="H22" s="260"/>
      <c r="I22" s="261"/>
    </row>
    <row r="23" spans="1:9" ht="8.1" customHeight="1">
      <c r="A23" s="55"/>
      <c r="D23" s="56"/>
      <c r="E23" s="56"/>
      <c r="F23" s="56"/>
      <c r="G23" s="56"/>
      <c r="H23" s="56"/>
      <c r="I23" s="56"/>
    </row>
    <row r="24" spans="1:9">
      <c r="A24" s="55" t="s">
        <v>162</v>
      </c>
      <c r="B24" s="258" t="s">
        <v>163</v>
      </c>
      <c r="C24" s="258"/>
      <c r="D24" s="259"/>
      <c r="E24" s="260"/>
      <c r="F24" s="260"/>
      <c r="G24" s="260"/>
      <c r="H24" s="260"/>
      <c r="I24" s="261"/>
    </row>
    <row r="25" spans="1:9" ht="8.1" customHeight="1">
      <c r="A25" s="55"/>
      <c r="D25" s="56"/>
      <c r="E25" s="56"/>
      <c r="F25" s="56"/>
      <c r="G25" s="56"/>
      <c r="H25" s="56"/>
      <c r="I25" s="56"/>
    </row>
    <row r="26" spans="1:9">
      <c r="A26" s="55" t="s">
        <v>164</v>
      </c>
      <c r="B26" s="258" t="s">
        <v>165</v>
      </c>
      <c r="C26" s="258"/>
      <c r="D26" s="57" t="s">
        <v>166</v>
      </c>
      <c r="E26" s="58"/>
      <c r="F26" s="56"/>
      <c r="G26" s="57" t="s">
        <v>167</v>
      </c>
      <c r="H26" s="58"/>
      <c r="I26" s="56"/>
    </row>
    <row r="27" spans="1:9" s="59" customFormat="1" ht="27.95" customHeight="1">
      <c r="B27" s="117"/>
      <c r="C27" s="117"/>
      <c r="D27" s="262"/>
      <c r="E27" s="262"/>
      <c r="F27" s="262"/>
      <c r="G27" s="262"/>
      <c r="H27" s="262"/>
      <c r="I27" s="262"/>
    </row>
    <row r="28" spans="1:9" ht="8.1" customHeight="1"/>
    <row r="29" spans="1:9">
      <c r="A29" s="116" t="s">
        <v>168</v>
      </c>
    </row>
    <row r="30" spans="1:9" ht="8.1" customHeight="1"/>
    <row r="31" spans="1:9" ht="31.5" customHeight="1">
      <c r="A31" s="263"/>
      <c r="B31" s="263"/>
      <c r="D31" s="263"/>
      <c r="E31" s="263"/>
      <c r="F31" s="263"/>
      <c r="G31" s="263"/>
      <c r="H31" s="263"/>
      <c r="I31" s="263"/>
    </row>
    <row r="32" spans="1:9" s="115" customFormat="1" ht="15.2" customHeight="1">
      <c r="A32" s="257" t="s">
        <v>169</v>
      </c>
      <c r="B32" s="257"/>
      <c r="D32" s="257" t="s">
        <v>191</v>
      </c>
      <c r="E32" s="257"/>
      <c r="F32" s="257"/>
      <c r="G32" s="257"/>
      <c r="H32" s="257"/>
      <c r="I32" s="257"/>
    </row>
    <row r="34" ht="39.950000000000003" customHeight="1"/>
  </sheetData>
  <sheetProtection algorithmName="SHA-512" hashValue="9RV8uxL+xnLMeePQZMU1X+ofynwGq0GOOK5UCbhJchXD15UVLug+kqI4wl2rqQkTtQ71qD9zLexuIk7rEqW/6g==" saltValue="8wQ41uiXt3HzsCy3FvVtyA==" spinCount="100000" sheet="1" objects="1" scenarios="1"/>
  <mergeCells count="26">
    <mergeCell ref="A3:I3"/>
    <mergeCell ref="A4:I4"/>
    <mergeCell ref="B8:C8"/>
    <mergeCell ref="D8:I8"/>
    <mergeCell ref="B10:C10"/>
    <mergeCell ref="D10:I10"/>
    <mergeCell ref="B12:C12"/>
    <mergeCell ref="D12:I12"/>
    <mergeCell ref="B14:C14"/>
    <mergeCell ref="D14:I14"/>
    <mergeCell ref="B16:C16"/>
    <mergeCell ref="D16:I16"/>
    <mergeCell ref="B18:C18"/>
    <mergeCell ref="D18:I18"/>
    <mergeCell ref="B20:C20"/>
    <mergeCell ref="D20:I20"/>
    <mergeCell ref="B22:C22"/>
    <mergeCell ref="D22:I22"/>
    <mergeCell ref="A32:B32"/>
    <mergeCell ref="D32:I32"/>
    <mergeCell ref="B24:C24"/>
    <mergeCell ref="D24:I24"/>
    <mergeCell ref="B26:C26"/>
    <mergeCell ref="D27:I27"/>
    <mergeCell ref="A31:B31"/>
    <mergeCell ref="D31:I31"/>
  </mergeCells>
  <printOptions horizontalCentered="1"/>
  <pageMargins left="0.39370078740157483" right="0.39370078740157483" top="1.1811023622047245" bottom="0.78740157480314965" header="0.39370078740157483" footer="0.39370078740157483"/>
  <pageSetup paperSize="9" scale="93" orientation="landscape" r:id="rId1"/>
  <headerFoot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D122"/>
  <sheetViews>
    <sheetView zoomScaleNormal="100" workbookViewId="0">
      <pane xSplit="1" topLeftCell="B1" activePane="topRight" state="frozen"/>
      <selection pane="topRight" activeCell="B2" sqref="B2"/>
    </sheetView>
  </sheetViews>
  <sheetFormatPr baseColWidth="10" defaultColWidth="10.85546875" defaultRowHeight="15"/>
  <cols>
    <col min="1" max="1" width="54.85546875" style="15" bestFit="1" customWidth="1"/>
    <col min="2" max="2" width="33.5703125" style="6" bestFit="1" customWidth="1"/>
    <col min="3" max="3" width="34.42578125" style="6" customWidth="1"/>
    <col min="4" max="72" width="23.5703125" style="6" customWidth="1"/>
    <col min="73" max="101" width="22" style="6" customWidth="1"/>
    <col min="102" max="149" width="10.85546875" style="6"/>
    <col min="150" max="151" width="10" style="6" bestFit="1" customWidth="1"/>
    <col min="152" max="16384" width="10.85546875" style="6"/>
  </cols>
  <sheetData>
    <row r="1" spans="1:394" ht="19.5" thickBot="1">
      <c r="A1" s="13" t="s">
        <v>270</v>
      </c>
      <c r="D1" s="7"/>
      <c r="E1" s="7"/>
      <c r="F1" s="7"/>
      <c r="G1" s="7"/>
    </row>
    <row r="2" spans="1:394" ht="15.75" thickBot="1">
      <c r="A2" s="189" t="s">
        <v>220</v>
      </c>
      <c r="B2" s="202">
        <v>2024</v>
      </c>
      <c r="D2" s="7"/>
      <c r="E2" s="7"/>
      <c r="F2" s="7"/>
      <c r="G2" s="7"/>
    </row>
    <row r="3" spans="1:394">
      <c r="A3" s="169" t="s">
        <v>202</v>
      </c>
      <c r="B3" s="203" t="s">
        <v>282</v>
      </c>
      <c r="D3" s="7"/>
      <c r="E3" s="7"/>
      <c r="F3" s="7"/>
      <c r="G3" s="7"/>
    </row>
    <row r="4" spans="1:394">
      <c r="A4" s="166" t="s">
        <v>0</v>
      </c>
      <c r="B4" s="204" t="s">
        <v>109</v>
      </c>
      <c r="D4" s="7"/>
      <c r="E4" s="7"/>
      <c r="F4" s="7"/>
      <c r="G4" s="7"/>
    </row>
    <row r="5" spans="1:394">
      <c r="A5" s="166" t="s">
        <v>4</v>
      </c>
      <c r="B5" s="204" t="s">
        <v>204</v>
      </c>
      <c r="D5" s="7"/>
      <c r="E5" s="7"/>
      <c r="F5" s="7"/>
      <c r="G5" s="7"/>
    </row>
    <row r="6" spans="1:394" ht="15.75" thickBot="1">
      <c r="A6" s="167" t="s">
        <v>113</v>
      </c>
      <c r="B6" s="205" t="s">
        <v>110</v>
      </c>
      <c r="D6" s="7"/>
      <c r="E6" s="7"/>
      <c r="F6" s="7"/>
      <c r="G6" s="7"/>
    </row>
    <row r="8" spans="1:394" s="173" customFormat="1" ht="18.75">
      <c r="A8" s="172" t="s">
        <v>135</v>
      </c>
      <c r="B8" s="171">
        <v>1</v>
      </c>
      <c r="C8" s="171">
        <v>2</v>
      </c>
      <c r="D8" s="171">
        <v>3</v>
      </c>
      <c r="E8" s="171">
        <v>4</v>
      </c>
      <c r="F8" s="171">
        <v>5</v>
      </c>
      <c r="G8" s="171">
        <v>6</v>
      </c>
      <c r="H8" s="171">
        <v>7</v>
      </c>
      <c r="I8" s="171">
        <v>8</v>
      </c>
      <c r="J8" s="171">
        <v>9</v>
      </c>
      <c r="K8" s="171">
        <v>10</v>
      </c>
      <c r="L8" s="171">
        <v>11</v>
      </c>
      <c r="M8" s="171">
        <v>12</v>
      </c>
      <c r="N8" s="171">
        <v>13</v>
      </c>
      <c r="O8" s="171">
        <v>14</v>
      </c>
      <c r="P8" s="171">
        <v>15</v>
      </c>
      <c r="Q8" s="171">
        <v>16</v>
      </c>
      <c r="R8" s="171">
        <v>17</v>
      </c>
      <c r="S8" s="171">
        <v>18</v>
      </c>
      <c r="T8" s="171">
        <v>19</v>
      </c>
      <c r="U8" s="171">
        <v>20</v>
      </c>
      <c r="V8" s="171">
        <v>21</v>
      </c>
      <c r="W8" s="171">
        <v>22</v>
      </c>
      <c r="X8" s="171">
        <v>23</v>
      </c>
      <c r="Y8" s="171">
        <v>24</v>
      </c>
      <c r="Z8" s="171">
        <v>25</v>
      </c>
      <c r="AA8" s="171">
        <v>26</v>
      </c>
      <c r="AB8" s="171">
        <v>27</v>
      </c>
      <c r="AC8" s="171">
        <v>28</v>
      </c>
      <c r="AD8" s="171">
        <v>29</v>
      </c>
      <c r="AE8" s="171">
        <v>30</v>
      </c>
      <c r="AF8" s="171">
        <v>31</v>
      </c>
      <c r="AG8" s="171">
        <v>32</v>
      </c>
      <c r="AH8" s="171">
        <v>33</v>
      </c>
      <c r="AI8" s="171">
        <v>34</v>
      </c>
      <c r="AJ8" s="171">
        <v>35</v>
      </c>
      <c r="AK8" s="171">
        <v>36</v>
      </c>
      <c r="AL8" s="171">
        <v>37</v>
      </c>
      <c r="AM8" s="171">
        <v>38</v>
      </c>
      <c r="AN8" s="171">
        <v>39</v>
      </c>
      <c r="AO8" s="171">
        <v>40</v>
      </c>
      <c r="AP8" s="171">
        <v>41</v>
      </c>
      <c r="AQ8" s="171">
        <v>42</v>
      </c>
      <c r="AR8" s="171">
        <v>43</v>
      </c>
      <c r="AS8" s="171">
        <v>44</v>
      </c>
      <c r="AT8" s="171">
        <v>45</v>
      </c>
      <c r="AU8" s="171">
        <v>46</v>
      </c>
      <c r="AV8" s="171">
        <v>47</v>
      </c>
      <c r="AW8" s="171">
        <v>48</v>
      </c>
      <c r="AX8" s="171">
        <v>49</v>
      </c>
      <c r="AY8" s="171">
        <v>50</v>
      </c>
      <c r="AZ8" s="171">
        <v>51</v>
      </c>
      <c r="BA8" s="171">
        <v>52</v>
      </c>
      <c r="BB8" s="171">
        <v>53</v>
      </c>
      <c r="BC8" s="171">
        <v>54</v>
      </c>
      <c r="BD8" s="171">
        <v>55</v>
      </c>
      <c r="BE8" s="171">
        <v>56</v>
      </c>
      <c r="BF8" s="171">
        <v>57</v>
      </c>
      <c r="BG8" s="171">
        <v>58</v>
      </c>
      <c r="BH8" s="171">
        <v>59</v>
      </c>
      <c r="BI8" s="171">
        <v>60</v>
      </c>
      <c r="BJ8" s="171">
        <v>61</v>
      </c>
      <c r="BK8" s="171">
        <v>62</v>
      </c>
      <c r="BL8" s="171">
        <v>63</v>
      </c>
      <c r="BM8" s="171">
        <v>64</v>
      </c>
      <c r="BN8" s="171">
        <v>65</v>
      </c>
      <c r="BO8" s="171">
        <v>66</v>
      </c>
      <c r="BP8" s="171">
        <v>67</v>
      </c>
      <c r="BQ8" s="171">
        <v>68</v>
      </c>
      <c r="BR8" s="171">
        <v>69</v>
      </c>
      <c r="BS8" s="171">
        <v>70</v>
      </c>
      <c r="BT8" s="171">
        <v>71</v>
      </c>
      <c r="BU8" s="171">
        <v>72</v>
      </c>
      <c r="BV8" s="171">
        <v>73</v>
      </c>
      <c r="BW8" s="171">
        <v>74</v>
      </c>
      <c r="BX8" s="171">
        <v>75</v>
      </c>
      <c r="BY8" s="171">
        <v>76</v>
      </c>
      <c r="BZ8" s="171">
        <v>77</v>
      </c>
      <c r="CA8" s="171">
        <v>78</v>
      </c>
      <c r="CB8" s="171">
        <v>79</v>
      </c>
      <c r="CC8" s="171">
        <v>80</v>
      </c>
      <c r="CD8" s="171">
        <v>81</v>
      </c>
      <c r="CE8" s="171">
        <v>82</v>
      </c>
      <c r="CF8" s="171">
        <v>83</v>
      </c>
      <c r="CG8" s="171">
        <v>84</v>
      </c>
      <c r="CH8" s="171">
        <v>85</v>
      </c>
      <c r="CI8" s="171">
        <v>86</v>
      </c>
      <c r="CJ8" s="171">
        <v>87</v>
      </c>
      <c r="CK8" s="171">
        <v>88</v>
      </c>
      <c r="CL8" s="171">
        <v>89</v>
      </c>
      <c r="CM8" s="171">
        <v>90</v>
      </c>
      <c r="CN8" s="171">
        <v>91</v>
      </c>
      <c r="CO8" s="171">
        <v>92</v>
      </c>
      <c r="CP8" s="171">
        <v>93</v>
      </c>
      <c r="CQ8" s="171">
        <v>94</v>
      </c>
      <c r="CR8" s="171">
        <v>95</v>
      </c>
      <c r="CS8" s="171">
        <v>96</v>
      </c>
      <c r="CT8" s="171">
        <v>97</v>
      </c>
      <c r="CU8" s="171">
        <v>98</v>
      </c>
      <c r="CV8" s="171">
        <v>99</v>
      </c>
      <c r="CW8" s="171">
        <v>100</v>
      </c>
      <c r="CX8" s="171">
        <v>101</v>
      </c>
      <c r="CY8" s="171">
        <v>102</v>
      </c>
      <c r="CZ8" s="171">
        <v>103</v>
      </c>
      <c r="DA8" s="171">
        <v>104</v>
      </c>
      <c r="DB8" s="171">
        <v>105</v>
      </c>
      <c r="DC8" s="171">
        <v>106</v>
      </c>
      <c r="DD8" s="171">
        <v>107</v>
      </c>
      <c r="DE8" s="171">
        <v>108</v>
      </c>
      <c r="DF8" s="171">
        <v>109</v>
      </c>
      <c r="DG8" s="171">
        <v>110</v>
      </c>
      <c r="DH8" s="171">
        <v>111</v>
      </c>
      <c r="DI8" s="171">
        <v>112</v>
      </c>
      <c r="DJ8" s="171">
        <v>113</v>
      </c>
      <c r="DK8" s="171">
        <v>114</v>
      </c>
      <c r="DL8" s="171">
        <v>115</v>
      </c>
      <c r="DM8" s="171">
        <v>116</v>
      </c>
      <c r="DN8" s="171">
        <v>117</v>
      </c>
      <c r="DO8" s="171">
        <v>118</v>
      </c>
      <c r="DP8" s="171">
        <v>119</v>
      </c>
      <c r="DQ8" s="171">
        <v>120</v>
      </c>
      <c r="DR8" s="171">
        <v>121</v>
      </c>
      <c r="DS8" s="171">
        <v>122</v>
      </c>
      <c r="DT8" s="171">
        <v>123</v>
      </c>
      <c r="DU8" s="171">
        <v>124</v>
      </c>
      <c r="DV8" s="171">
        <v>125</v>
      </c>
      <c r="DW8" s="171">
        <v>126</v>
      </c>
      <c r="DX8" s="171">
        <v>127</v>
      </c>
      <c r="DY8" s="171">
        <v>128</v>
      </c>
      <c r="DZ8" s="171">
        <v>129</v>
      </c>
      <c r="EA8" s="171">
        <v>130</v>
      </c>
      <c r="EB8" s="171">
        <v>131</v>
      </c>
      <c r="EC8" s="171">
        <v>132</v>
      </c>
      <c r="ED8" s="171">
        <v>133</v>
      </c>
      <c r="EE8" s="171">
        <v>134</v>
      </c>
      <c r="EF8" s="171">
        <v>135</v>
      </c>
      <c r="EG8" s="171">
        <v>136</v>
      </c>
      <c r="EH8" s="171">
        <v>137</v>
      </c>
      <c r="EI8" s="171">
        <v>138</v>
      </c>
      <c r="EJ8" s="171">
        <v>139</v>
      </c>
      <c r="EK8" s="171">
        <v>140</v>
      </c>
      <c r="EL8" s="171">
        <v>141</v>
      </c>
      <c r="EM8" s="171">
        <v>142</v>
      </c>
      <c r="EN8" s="171">
        <v>143</v>
      </c>
      <c r="EO8" s="171">
        <v>144</v>
      </c>
      <c r="EP8" s="171">
        <v>145</v>
      </c>
      <c r="EQ8" s="171">
        <v>146</v>
      </c>
      <c r="ER8" s="171">
        <v>147</v>
      </c>
      <c r="ES8" s="171">
        <v>148</v>
      </c>
      <c r="ET8" s="171">
        <v>149</v>
      </c>
      <c r="EU8" s="171">
        <v>150</v>
      </c>
    </row>
    <row r="9" spans="1:394" s="201" customFormat="1">
      <c r="A9" s="199" t="s">
        <v>239</v>
      </c>
      <c r="B9" s="200" t="str">
        <f>CONCATENATE(B8,"/",$B$2)</f>
        <v>1/2024</v>
      </c>
      <c r="C9" s="200" t="str">
        <f t="shared" ref="C9:E9" si="0">CONCATENATE(C8,"/",$B$2)</f>
        <v>2/2024</v>
      </c>
      <c r="D9" s="200" t="str">
        <f t="shared" si="0"/>
        <v>3/2024</v>
      </c>
      <c r="E9" s="200" t="str">
        <f t="shared" si="0"/>
        <v>4/2024</v>
      </c>
      <c r="F9" s="200" t="str">
        <f t="shared" ref="F9" si="1">CONCATENATE(F8,"/",$B$2)</f>
        <v>5/2024</v>
      </c>
      <c r="G9" s="200" t="str">
        <f t="shared" ref="G9:H9" si="2">CONCATENATE(G8,"/",$B$2)</f>
        <v>6/2024</v>
      </c>
      <c r="H9" s="200" t="str">
        <f t="shared" si="2"/>
        <v>7/2024</v>
      </c>
      <c r="I9" s="200" t="str">
        <f t="shared" ref="I9" si="3">CONCATENATE(I8,"/",$B$2)</f>
        <v>8/2024</v>
      </c>
      <c r="J9" s="200" t="str">
        <f t="shared" ref="J9:K9" si="4">CONCATENATE(J8,"/",$B$2)</f>
        <v>9/2024</v>
      </c>
      <c r="K9" s="200" t="str">
        <f t="shared" si="4"/>
        <v>10/2024</v>
      </c>
      <c r="L9" s="200" t="str">
        <f t="shared" ref="L9" si="5">CONCATENATE(L8,"/",$B$2)</f>
        <v>11/2024</v>
      </c>
      <c r="M9" s="200" t="str">
        <f t="shared" ref="M9:N9" si="6">CONCATENATE(M8,"/",$B$2)</f>
        <v>12/2024</v>
      </c>
      <c r="N9" s="200" t="str">
        <f t="shared" si="6"/>
        <v>13/2024</v>
      </c>
      <c r="O9" s="200" t="str">
        <f t="shared" ref="O9" si="7">CONCATENATE(O8,"/",$B$2)</f>
        <v>14/2024</v>
      </c>
      <c r="P9" s="200" t="str">
        <f t="shared" ref="P9:Q9" si="8">CONCATENATE(P8,"/",$B$2)</f>
        <v>15/2024</v>
      </c>
      <c r="Q9" s="200" t="str">
        <f t="shared" si="8"/>
        <v>16/2024</v>
      </c>
      <c r="R9" s="200" t="str">
        <f t="shared" ref="R9" si="9">CONCATENATE(R8,"/",$B$2)</f>
        <v>17/2024</v>
      </c>
      <c r="S9" s="200" t="str">
        <f t="shared" ref="S9:T9" si="10">CONCATENATE(S8,"/",$B$2)</f>
        <v>18/2024</v>
      </c>
      <c r="T9" s="200" t="str">
        <f t="shared" si="10"/>
        <v>19/2024</v>
      </c>
      <c r="U9" s="200" t="str">
        <f t="shared" ref="U9" si="11">CONCATENATE(U8,"/",$B$2)</f>
        <v>20/2024</v>
      </c>
      <c r="V9" s="200" t="str">
        <f t="shared" ref="V9:W9" si="12">CONCATENATE(V8,"/",$B$2)</f>
        <v>21/2024</v>
      </c>
      <c r="W9" s="200" t="str">
        <f t="shared" si="12"/>
        <v>22/2024</v>
      </c>
      <c r="X9" s="200" t="str">
        <f t="shared" ref="X9" si="13">CONCATENATE(X8,"/",$B$2)</f>
        <v>23/2024</v>
      </c>
      <c r="Y9" s="200" t="str">
        <f t="shared" ref="Y9:Z9" si="14">CONCATENATE(Y8,"/",$B$2)</f>
        <v>24/2024</v>
      </c>
      <c r="Z9" s="200" t="str">
        <f t="shared" si="14"/>
        <v>25/2024</v>
      </c>
      <c r="AA9" s="200" t="str">
        <f t="shared" ref="AA9" si="15">CONCATENATE(AA8,"/",$B$2)</f>
        <v>26/2024</v>
      </c>
      <c r="AB9" s="200" t="str">
        <f t="shared" ref="AB9:AC9" si="16">CONCATENATE(AB8,"/",$B$2)</f>
        <v>27/2024</v>
      </c>
      <c r="AC9" s="200" t="str">
        <f t="shared" si="16"/>
        <v>28/2024</v>
      </c>
      <c r="AD9" s="200" t="str">
        <f t="shared" ref="AD9" si="17">CONCATENATE(AD8,"/",$B$2)</f>
        <v>29/2024</v>
      </c>
      <c r="AE9" s="200" t="str">
        <f t="shared" ref="AE9:AF9" si="18">CONCATENATE(AE8,"/",$B$2)</f>
        <v>30/2024</v>
      </c>
      <c r="AF9" s="200" t="str">
        <f t="shared" si="18"/>
        <v>31/2024</v>
      </c>
      <c r="AG9" s="200" t="str">
        <f t="shared" ref="AG9" si="19">CONCATENATE(AG8,"/",$B$2)</f>
        <v>32/2024</v>
      </c>
      <c r="AH9" s="200" t="str">
        <f t="shared" ref="AH9:AI9" si="20">CONCATENATE(AH8,"/",$B$2)</f>
        <v>33/2024</v>
      </c>
      <c r="AI9" s="200" t="str">
        <f t="shared" si="20"/>
        <v>34/2024</v>
      </c>
      <c r="AJ9" s="200" t="str">
        <f t="shared" ref="AJ9" si="21">CONCATENATE(AJ8,"/",$B$2)</f>
        <v>35/2024</v>
      </c>
      <c r="AK9" s="200" t="str">
        <f t="shared" ref="AK9:AL9" si="22">CONCATENATE(AK8,"/",$B$2)</f>
        <v>36/2024</v>
      </c>
      <c r="AL9" s="200" t="str">
        <f t="shared" si="22"/>
        <v>37/2024</v>
      </c>
      <c r="AM9" s="200" t="str">
        <f t="shared" ref="AM9" si="23">CONCATENATE(AM8,"/",$B$2)</f>
        <v>38/2024</v>
      </c>
      <c r="AN9" s="200" t="str">
        <f t="shared" ref="AN9:AO9" si="24">CONCATENATE(AN8,"/",$B$2)</f>
        <v>39/2024</v>
      </c>
      <c r="AO9" s="200" t="str">
        <f t="shared" si="24"/>
        <v>40/2024</v>
      </c>
      <c r="AP9" s="200" t="str">
        <f t="shared" ref="AP9" si="25">CONCATENATE(AP8,"/",$B$2)</f>
        <v>41/2024</v>
      </c>
      <c r="AQ9" s="200" t="str">
        <f t="shared" ref="AQ9:AR9" si="26">CONCATENATE(AQ8,"/",$B$2)</f>
        <v>42/2024</v>
      </c>
      <c r="AR9" s="200" t="str">
        <f t="shared" si="26"/>
        <v>43/2024</v>
      </c>
      <c r="AS9" s="200" t="str">
        <f t="shared" ref="AS9" si="27">CONCATENATE(AS8,"/",$B$2)</f>
        <v>44/2024</v>
      </c>
      <c r="AT9" s="200" t="str">
        <f t="shared" ref="AT9:AU9" si="28">CONCATENATE(AT8,"/",$B$2)</f>
        <v>45/2024</v>
      </c>
      <c r="AU9" s="200" t="str">
        <f t="shared" si="28"/>
        <v>46/2024</v>
      </c>
      <c r="AV9" s="200" t="str">
        <f t="shared" ref="AV9" si="29">CONCATENATE(AV8,"/",$B$2)</f>
        <v>47/2024</v>
      </c>
      <c r="AW9" s="200" t="str">
        <f t="shared" ref="AW9:AX9" si="30">CONCATENATE(AW8,"/",$B$2)</f>
        <v>48/2024</v>
      </c>
      <c r="AX9" s="200" t="str">
        <f t="shared" si="30"/>
        <v>49/2024</v>
      </c>
      <c r="AY9" s="200" t="str">
        <f t="shared" ref="AY9" si="31">CONCATENATE(AY8,"/",$B$2)</f>
        <v>50/2024</v>
      </c>
      <c r="AZ9" s="200" t="str">
        <f t="shared" ref="AZ9:BA9" si="32">CONCATENATE(AZ8,"/",$B$2)</f>
        <v>51/2024</v>
      </c>
      <c r="BA9" s="200" t="str">
        <f t="shared" si="32"/>
        <v>52/2024</v>
      </c>
      <c r="BB9" s="200" t="str">
        <f t="shared" ref="BB9" si="33">CONCATENATE(BB8,"/",$B$2)</f>
        <v>53/2024</v>
      </c>
      <c r="BC9" s="200" t="str">
        <f t="shared" ref="BC9:BD9" si="34">CONCATENATE(BC8,"/",$B$2)</f>
        <v>54/2024</v>
      </c>
      <c r="BD9" s="200" t="str">
        <f t="shared" si="34"/>
        <v>55/2024</v>
      </c>
      <c r="BE9" s="200" t="str">
        <f t="shared" ref="BE9" si="35">CONCATENATE(BE8,"/",$B$2)</f>
        <v>56/2024</v>
      </c>
      <c r="BF9" s="200" t="str">
        <f t="shared" ref="BF9:BG9" si="36">CONCATENATE(BF8,"/",$B$2)</f>
        <v>57/2024</v>
      </c>
      <c r="BG9" s="200" t="str">
        <f t="shared" si="36"/>
        <v>58/2024</v>
      </c>
      <c r="BH9" s="200" t="str">
        <f t="shared" ref="BH9" si="37">CONCATENATE(BH8,"/",$B$2)</f>
        <v>59/2024</v>
      </c>
      <c r="BI9" s="200" t="str">
        <f t="shared" ref="BI9:BJ9" si="38">CONCATENATE(BI8,"/",$B$2)</f>
        <v>60/2024</v>
      </c>
      <c r="BJ9" s="200" t="str">
        <f t="shared" si="38"/>
        <v>61/2024</v>
      </c>
      <c r="BK9" s="200" t="str">
        <f t="shared" ref="BK9" si="39">CONCATENATE(BK8,"/",$B$2)</f>
        <v>62/2024</v>
      </c>
      <c r="BL9" s="200" t="str">
        <f t="shared" ref="BL9:BM9" si="40">CONCATENATE(BL8,"/",$B$2)</f>
        <v>63/2024</v>
      </c>
      <c r="BM9" s="200" t="str">
        <f t="shared" si="40"/>
        <v>64/2024</v>
      </c>
      <c r="BN9" s="200" t="str">
        <f t="shared" ref="BN9" si="41">CONCATENATE(BN8,"/",$B$2)</f>
        <v>65/2024</v>
      </c>
      <c r="BO9" s="200" t="str">
        <f t="shared" ref="BO9:BP9" si="42">CONCATENATE(BO8,"/",$B$2)</f>
        <v>66/2024</v>
      </c>
      <c r="BP9" s="200" t="str">
        <f t="shared" si="42"/>
        <v>67/2024</v>
      </c>
      <c r="BQ9" s="200" t="str">
        <f t="shared" ref="BQ9" si="43">CONCATENATE(BQ8,"/",$B$2)</f>
        <v>68/2024</v>
      </c>
      <c r="BR9" s="200" t="str">
        <f t="shared" ref="BR9:BS9" si="44">CONCATENATE(BR8,"/",$B$2)</f>
        <v>69/2024</v>
      </c>
      <c r="BS9" s="200" t="str">
        <f t="shared" si="44"/>
        <v>70/2024</v>
      </c>
      <c r="BT9" s="200" t="str">
        <f t="shared" ref="BT9" si="45">CONCATENATE(BT8,"/",$B$2)</f>
        <v>71/2024</v>
      </c>
      <c r="BU9" s="200" t="str">
        <f t="shared" ref="BU9:BV9" si="46">CONCATENATE(BU8,"/",$B$2)</f>
        <v>72/2024</v>
      </c>
      <c r="BV9" s="200" t="str">
        <f t="shared" si="46"/>
        <v>73/2024</v>
      </c>
      <c r="BW9" s="200" t="str">
        <f t="shared" ref="BW9" si="47">CONCATENATE(BW8,"/",$B$2)</f>
        <v>74/2024</v>
      </c>
      <c r="BX9" s="200" t="str">
        <f t="shared" ref="BX9:BY9" si="48">CONCATENATE(BX8,"/",$B$2)</f>
        <v>75/2024</v>
      </c>
      <c r="BY9" s="200" t="str">
        <f t="shared" si="48"/>
        <v>76/2024</v>
      </c>
      <c r="BZ9" s="200" t="str">
        <f t="shared" ref="BZ9" si="49">CONCATENATE(BZ8,"/",$B$2)</f>
        <v>77/2024</v>
      </c>
      <c r="CA9" s="200" t="str">
        <f t="shared" ref="CA9:CB9" si="50">CONCATENATE(CA8,"/",$B$2)</f>
        <v>78/2024</v>
      </c>
      <c r="CB9" s="200" t="str">
        <f t="shared" si="50"/>
        <v>79/2024</v>
      </c>
      <c r="CC9" s="200" t="str">
        <f t="shared" ref="CC9" si="51">CONCATENATE(CC8,"/",$B$2)</f>
        <v>80/2024</v>
      </c>
      <c r="CD9" s="200" t="str">
        <f t="shared" ref="CD9:CE9" si="52">CONCATENATE(CD8,"/",$B$2)</f>
        <v>81/2024</v>
      </c>
      <c r="CE9" s="200" t="str">
        <f t="shared" si="52"/>
        <v>82/2024</v>
      </c>
      <c r="CF9" s="200" t="str">
        <f t="shared" ref="CF9" si="53">CONCATENATE(CF8,"/",$B$2)</f>
        <v>83/2024</v>
      </c>
      <c r="CG9" s="200" t="str">
        <f t="shared" ref="CG9:CH9" si="54">CONCATENATE(CG8,"/",$B$2)</f>
        <v>84/2024</v>
      </c>
      <c r="CH9" s="200" t="str">
        <f t="shared" si="54"/>
        <v>85/2024</v>
      </c>
      <c r="CI9" s="200" t="str">
        <f t="shared" ref="CI9" si="55">CONCATENATE(CI8,"/",$B$2)</f>
        <v>86/2024</v>
      </c>
      <c r="CJ9" s="200" t="str">
        <f t="shared" ref="CJ9:CK9" si="56">CONCATENATE(CJ8,"/",$B$2)</f>
        <v>87/2024</v>
      </c>
      <c r="CK9" s="200" t="str">
        <f t="shared" si="56"/>
        <v>88/2024</v>
      </c>
      <c r="CL9" s="200" t="str">
        <f t="shared" ref="CL9" si="57">CONCATENATE(CL8,"/",$B$2)</f>
        <v>89/2024</v>
      </c>
      <c r="CM9" s="200" t="str">
        <f t="shared" ref="CM9:CN9" si="58">CONCATENATE(CM8,"/",$B$2)</f>
        <v>90/2024</v>
      </c>
      <c r="CN9" s="200" t="str">
        <f t="shared" si="58"/>
        <v>91/2024</v>
      </c>
      <c r="CO9" s="200" t="str">
        <f t="shared" ref="CO9" si="59">CONCATENATE(CO8,"/",$B$2)</f>
        <v>92/2024</v>
      </c>
      <c r="CP9" s="200" t="str">
        <f t="shared" ref="CP9:CQ9" si="60">CONCATENATE(CP8,"/",$B$2)</f>
        <v>93/2024</v>
      </c>
      <c r="CQ9" s="200" t="str">
        <f t="shared" si="60"/>
        <v>94/2024</v>
      </c>
      <c r="CR9" s="200" t="str">
        <f t="shared" ref="CR9" si="61">CONCATENATE(CR8,"/",$B$2)</f>
        <v>95/2024</v>
      </c>
      <c r="CS9" s="200" t="str">
        <f t="shared" ref="CS9:CT9" si="62">CONCATENATE(CS8,"/",$B$2)</f>
        <v>96/2024</v>
      </c>
      <c r="CT9" s="200" t="str">
        <f t="shared" si="62"/>
        <v>97/2024</v>
      </c>
      <c r="CU9" s="200" t="str">
        <f t="shared" ref="CU9" si="63">CONCATENATE(CU8,"/",$B$2)</f>
        <v>98/2024</v>
      </c>
      <c r="CV9" s="200" t="str">
        <f t="shared" ref="CV9:EU9" si="64">CONCATENATE(CV8,"/",$B$2)</f>
        <v>99/2024</v>
      </c>
      <c r="CW9" s="200" t="str">
        <f t="shared" si="64"/>
        <v>100/2024</v>
      </c>
      <c r="CX9" s="200" t="str">
        <f t="shared" si="64"/>
        <v>101/2024</v>
      </c>
      <c r="CY9" s="200" t="str">
        <f t="shared" si="64"/>
        <v>102/2024</v>
      </c>
      <c r="CZ9" s="200" t="str">
        <f t="shared" si="64"/>
        <v>103/2024</v>
      </c>
      <c r="DA9" s="200" t="str">
        <f t="shared" si="64"/>
        <v>104/2024</v>
      </c>
      <c r="DB9" s="200" t="str">
        <f t="shared" si="64"/>
        <v>105/2024</v>
      </c>
      <c r="DC9" s="200" t="str">
        <f t="shared" si="64"/>
        <v>106/2024</v>
      </c>
      <c r="DD9" s="200" t="str">
        <f t="shared" si="64"/>
        <v>107/2024</v>
      </c>
      <c r="DE9" s="200" t="str">
        <f t="shared" si="64"/>
        <v>108/2024</v>
      </c>
      <c r="DF9" s="200" t="str">
        <f t="shared" si="64"/>
        <v>109/2024</v>
      </c>
      <c r="DG9" s="200" t="str">
        <f t="shared" si="64"/>
        <v>110/2024</v>
      </c>
      <c r="DH9" s="200" t="str">
        <f t="shared" si="64"/>
        <v>111/2024</v>
      </c>
      <c r="DI9" s="200" t="str">
        <f t="shared" si="64"/>
        <v>112/2024</v>
      </c>
      <c r="DJ9" s="200" t="str">
        <f t="shared" si="64"/>
        <v>113/2024</v>
      </c>
      <c r="DK9" s="200" t="str">
        <f t="shared" si="64"/>
        <v>114/2024</v>
      </c>
      <c r="DL9" s="200" t="str">
        <f t="shared" si="64"/>
        <v>115/2024</v>
      </c>
      <c r="DM9" s="200" t="str">
        <f t="shared" si="64"/>
        <v>116/2024</v>
      </c>
      <c r="DN9" s="200" t="str">
        <f t="shared" si="64"/>
        <v>117/2024</v>
      </c>
      <c r="DO9" s="200" t="str">
        <f t="shared" si="64"/>
        <v>118/2024</v>
      </c>
      <c r="DP9" s="200" t="str">
        <f t="shared" si="64"/>
        <v>119/2024</v>
      </c>
      <c r="DQ9" s="200" t="str">
        <f t="shared" si="64"/>
        <v>120/2024</v>
      </c>
      <c r="DR9" s="200" t="str">
        <f t="shared" si="64"/>
        <v>121/2024</v>
      </c>
      <c r="DS9" s="200" t="str">
        <f t="shared" si="64"/>
        <v>122/2024</v>
      </c>
      <c r="DT9" s="200" t="str">
        <f t="shared" si="64"/>
        <v>123/2024</v>
      </c>
      <c r="DU9" s="200" t="str">
        <f t="shared" si="64"/>
        <v>124/2024</v>
      </c>
      <c r="DV9" s="200" t="str">
        <f t="shared" si="64"/>
        <v>125/2024</v>
      </c>
      <c r="DW9" s="200" t="str">
        <f t="shared" si="64"/>
        <v>126/2024</v>
      </c>
      <c r="DX9" s="200" t="str">
        <f t="shared" si="64"/>
        <v>127/2024</v>
      </c>
      <c r="DY9" s="200" t="str">
        <f t="shared" si="64"/>
        <v>128/2024</v>
      </c>
      <c r="DZ9" s="200" t="str">
        <f t="shared" si="64"/>
        <v>129/2024</v>
      </c>
      <c r="EA9" s="200" t="str">
        <f t="shared" si="64"/>
        <v>130/2024</v>
      </c>
      <c r="EB9" s="200" t="str">
        <f t="shared" si="64"/>
        <v>131/2024</v>
      </c>
      <c r="EC9" s="200" t="str">
        <f t="shared" si="64"/>
        <v>132/2024</v>
      </c>
      <c r="ED9" s="200" t="str">
        <f t="shared" si="64"/>
        <v>133/2024</v>
      </c>
      <c r="EE9" s="200" t="str">
        <f t="shared" si="64"/>
        <v>134/2024</v>
      </c>
      <c r="EF9" s="200" t="str">
        <f t="shared" si="64"/>
        <v>135/2024</v>
      </c>
      <c r="EG9" s="200" t="str">
        <f t="shared" si="64"/>
        <v>136/2024</v>
      </c>
      <c r="EH9" s="200" t="str">
        <f t="shared" si="64"/>
        <v>137/2024</v>
      </c>
      <c r="EI9" s="200" t="str">
        <f t="shared" si="64"/>
        <v>138/2024</v>
      </c>
      <c r="EJ9" s="200" t="str">
        <f t="shared" si="64"/>
        <v>139/2024</v>
      </c>
      <c r="EK9" s="200" t="str">
        <f t="shared" si="64"/>
        <v>140/2024</v>
      </c>
      <c r="EL9" s="200" t="str">
        <f t="shared" si="64"/>
        <v>141/2024</v>
      </c>
      <c r="EM9" s="200" t="str">
        <f t="shared" si="64"/>
        <v>142/2024</v>
      </c>
      <c r="EN9" s="200" t="str">
        <f t="shared" si="64"/>
        <v>143/2024</v>
      </c>
      <c r="EO9" s="200" t="str">
        <f t="shared" si="64"/>
        <v>144/2024</v>
      </c>
      <c r="EP9" s="200" t="str">
        <f t="shared" si="64"/>
        <v>145/2024</v>
      </c>
      <c r="EQ9" s="200" t="str">
        <f t="shared" si="64"/>
        <v>146/2024</v>
      </c>
      <c r="ER9" s="200" t="str">
        <f t="shared" si="64"/>
        <v>147/2024</v>
      </c>
      <c r="ES9" s="200" t="str">
        <f t="shared" si="64"/>
        <v>148/2024</v>
      </c>
      <c r="ET9" s="200" t="str">
        <f t="shared" si="64"/>
        <v>149/2024</v>
      </c>
      <c r="EU9" s="200" t="str">
        <f t="shared" si="64"/>
        <v>150/2024</v>
      </c>
    </row>
    <row r="10" spans="1:394" s="152" customFormat="1">
      <c r="A10" s="87" t="s">
        <v>214</v>
      </c>
      <c r="B10" s="88">
        <v>45294</v>
      </c>
    </row>
    <row r="11" spans="1:394" s="194" customFormat="1">
      <c r="A11" s="192" t="s">
        <v>10</v>
      </c>
      <c r="B11" s="193" t="s">
        <v>114</v>
      </c>
    </row>
    <row r="12" spans="1:394" s="194" customFormat="1">
      <c r="A12" s="192" t="s">
        <v>86</v>
      </c>
      <c r="B12" s="193" t="s">
        <v>93</v>
      </c>
    </row>
    <row r="13" spans="1:394" s="194" customFormat="1">
      <c r="A13" s="192" t="s">
        <v>83</v>
      </c>
      <c r="B13" s="193" t="s">
        <v>38</v>
      </c>
    </row>
    <row r="14" spans="1:394" s="194" customFormat="1" ht="30">
      <c r="A14" s="192" t="s">
        <v>219</v>
      </c>
      <c r="B14" s="193" t="s">
        <v>72</v>
      </c>
      <c r="C14" s="195"/>
    </row>
    <row r="15" spans="1:394" s="252" customFormat="1" ht="30">
      <c r="A15" s="190" t="s">
        <v>278</v>
      </c>
      <c r="B15" s="193" t="s">
        <v>238</v>
      </c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1"/>
      <c r="CE15" s="251"/>
      <c r="CF15" s="251"/>
      <c r="CG15" s="251"/>
      <c r="CH15" s="251"/>
      <c r="CI15" s="251"/>
      <c r="CJ15" s="251"/>
      <c r="CK15" s="251"/>
      <c r="CL15" s="251"/>
      <c r="CM15" s="251"/>
      <c r="CN15" s="251"/>
      <c r="CO15" s="251"/>
      <c r="CP15" s="251"/>
      <c r="CQ15" s="251"/>
      <c r="CR15" s="251"/>
      <c r="CS15" s="251"/>
      <c r="CT15" s="251"/>
      <c r="CU15" s="251"/>
      <c r="CV15" s="251"/>
      <c r="CW15" s="251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  <c r="IU15" s="150"/>
      <c r="IV15" s="150"/>
      <c r="IW15" s="150"/>
      <c r="IX15" s="150"/>
      <c r="IY15" s="150"/>
      <c r="IZ15" s="150"/>
      <c r="JA15" s="150"/>
      <c r="JB15" s="150"/>
      <c r="JC15" s="150"/>
      <c r="JD15" s="150"/>
      <c r="JE15" s="150"/>
      <c r="JF15" s="150"/>
      <c r="JG15" s="150"/>
      <c r="JH15" s="150"/>
      <c r="JI15" s="150"/>
      <c r="JJ15" s="150"/>
      <c r="JK15" s="150"/>
      <c r="JL15" s="150"/>
      <c r="JM15" s="150"/>
      <c r="JN15" s="150"/>
      <c r="JO15" s="150"/>
      <c r="JP15" s="150"/>
      <c r="JQ15" s="150"/>
      <c r="JR15" s="150"/>
      <c r="JS15" s="150"/>
      <c r="JT15" s="150"/>
      <c r="JU15" s="150"/>
      <c r="JV15" s="150"/>
      <c r="JW15" s="150"/>
      <c r="JX15" s="150"/>
      <c r="JY15" s="150"/>
      <c r="JZ15" s="150"/>
      <c r="KA15" s="150"/>
      <c r="KB15" s="150"/>
      <c r="KC15" s="150"/>
      <c r="KD15" s="150"/>
      <c r="KE15" s="150"/>
      <c r="KF15" s="150"/>
      <c r="KG15" s="150"/>
      <c r="KH15" s="150"/>
      <c r="KI15" s="150"/>
      <c r="KJ15" s="150"/>
      <c r="KK15" s="150"/>
      <c r="KL15" s="150"/>
      <c r="KM15" s="150"/>
      <c r="KN15" s="150"/>
      <c r="KO15" s="150"/>
      <c r="KP15" s="150"/>
      <c r="KQ15" s="150"/>
      <c r="KR15" s="150"/>
      <c r="KS15" s="150"/>
      <c r="KT15" s="150"/>
      <c r="KU15" s="150"/>
      <c r="KV15" s="150"/>
      <c r="KW15" s="150"/>
      <c r="KX15" s="150"/>
      <c r="KY15" s="150"/>
      <c r="KZ15" s="150"/>
      <c r="LA15" s="150"/>
      <c r="LB15" s="150"/>
      <c r="LC15" s="150"/>
      <c r="LD15" s="150"/>
      <c r="LE15" s="150"/>
      <c r="LF15" s="150"/>
      <c r="LG15" s="150"/>
      <c r="LH15" s="150"/>
      <c r="LI15" s="150"/>
      <c r="LJ15" s="150"/>
      <c r="LK15" s="150"/>
      <c r="LL15" s="150"/>
      <c r="LM15" s="150"/>
      <c r="LN15" s="150"/>
      <c r="LO15" s="150"/>
      <c r="LP15" s="150"/>
      <c r="LQ15" s="150"/>
      <c r="LR15" s="150"/>
      <c r="LS15" s="150"/>
      <c r="LT15" s="150"/>
      <c r="LU15" s="150"/>
      <c r="LV15" s="150"/>
      <c r="LW15" s="150"/>
      <c r="LX15" s="150"/>
      <c r="LY15" s="150"/>
      <c r="LZ15" s="150"/>
      <c r="MA15" s="150"/>
      <c r="MB15" s="150"/>
      <c r="MC15" s="150"/>
      <c r="MD15" s="150"/>
      <c r="ME15" s="150"/>
      <c r="MF15" s="150"/>
      <c r="MG15" s="150"/>
      <c r="MH15" s="150"/>
      <c r="MI15" s="150"/>
      <c r="MJ15" s="150"/>
      <c r="MK15" s="150"/>
      <c r="ML15" s="150"/>
      <c r="MM15" s="150"/>
      <c r="MN15" s="150"/>
      <c r="MO15" s="150"/>
      <c r="MP15" s="150"/>
      <c r="MQ15" s="150"/>
      <c r="MR15" s="150"/>
      <c r="MS15" s="150"/>
      <c r="MT15" s="150"/>
      <c r="MU15" s="150"/>
      <c r="MV15" s="150"/>
      <c r="MW15" s="150"/>
      <c r="MX15" s="150"/>
      <c r="MY15" s="150"/>
      <c r="MZ15" s="150"/>
      <c r="NA15" s="150"/>
      <c r="NB15" s="150"/>
      <c r="NC15" s="150"/>
      <c r="ND15" s="150"/>
      <c r="NE15" s="150"/>
      <c r="NF15" s="150"/>
      <c r="NG15" s="150"/>
      <c r="NH15" s="150"/>
      <c r="NI15" s="150"/>
      <c r="NJ15" s="150"/>
      <c r="NK15" s="150"/>
      <c r="NL15" s="150"/>
      <c r="NM15" s="150"/>
      <c r="NN15" s="150"/>
      <c r="NO15" s="150"/>
      <c r="NP15" s="150"/>
      <c r="NQ15" s="150"/>
      <c r="NR15" s="150"/>
      <c r="NS15" s="150"/>
      <c r="NT15" s="150"/>
      <c r="NU15" s="150"/>
      <c r="NV15" s="150"/>
      <c r="NW15" s="150"/>
      <c r="NX15" s="150"/>
      <c r="NY15" s="150"/>
      <c r="NZ15" s="150"/>
      <c r="OA15" s="150"/>
      <c r="OB15" s="150"/>
      <c r="OC15" s="150"/>
      <c r="OD15" s="150"/>
    </row>
    <row r="16" spans="1:394" s="194" customFormat="1">
      <c r="A16" s="196" t="s">
        <v>215</v>
      </c>
      <c r="B16" s="197" t="s">
        <v>279</v>
      </c>
    </row>
    <row r="17" spans="1:101" s="178" customFormat="1">
      <c r="A17" s="191" t="s">
        <v>230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</row>
    <row r="18" spans="1:101">
      <c r="B18" s="10"/>
    </row>
    <row r="19" spans="1:101" s="130" customFormat="1">
      <c r="A19" s="170" t="s">
        <v>240</v>
      </c>
      <c r="B19" s="168"/>
    </row>
    <row r="20" spans="1:101" s="8" customFormat="1">
      <c r="A20" s="162" t="s">
        <v>11</v>
      </c>
      <c r="B20" s="9" t="s">
        <v>97</v>
      </c>
    </row>
    <row r="21" spans="1:101" s="8" customFormat="1">
      <c r="A21" s="162" t="s">
        <v>12</v>
      </c>
      <c r="B21" s="9" t="s">
        <v>95</v>
      </c>
    </row>
    <row r="22" spans="1:101" s="8" customFormat="1">
      <c r="A22" s="162" t="s">
        <v>13</v>
      </c>
      <c r="B22" s="9" t="s">
        <v>96</v>
      </c>
    </row>
    <row r="23" spans="1:101" s="8" customFormat="1">
      <c r="A23" s="162" t="s">
        <v>14</v>
      </c>
      <c r="B23" s="9" t="s">
        <v>128</v>
      </c>
    </row>
    <row r="24" spans="1:101" s="8" customFormat="1" ht="30">
      <c r="A24" s="163" t="s">
        <v>15</v>
      </c>
      <c r="B24" s="9" t="s">
        <v>126</v>
      </c>
    </row>
    <row r="25" spans="1:101" s="8" customFormat="1">
      <c r="A25" s="162" t="s">
        <v>16</v>
      </c>
      <c r="B25" s="9"/>
    </row>
    <row r="26" spans="1:101" s="8" customFormat="1">
      <c r="A26" s="162" t="s">
        <v>17</v>
      </c>
      <c r="B26" s="9"/>
    </row>
    <row r="27" spans="1:101" s="8" customFormat="1">
      <c r="A27" s="162" t="s">
        <v>18</v>
      </c>
      <c r="B27" s="9"/>
    </row>
    <row r="28" spans="1:101" s="8" customFormat="1">
      <c r="A28" s="162" t="s">
        <v>19</v>
      </c>
      <c r="B28" s="9"/>
    </row>
    <row r="29" spans="1:101" s="8" customFormat="1">
      <c r="A29" s="162" t="s">
        <v>20</v>
      </c>
      <c r="B29" s="9"/>
    </row>
    <row r="30" spans="1:101" s="7" customFormat="1">
      <c r="A30" s="17"/>
      <c r="B30" s="11"/>
    </row>
    <row r="31" spans="1:101" s="130" customFormat="1">
      <c r="A31" s="16" t="s">
        <v>241</v>
      </c>
      <c r="B31" s="168"/>
    </row>
    <row r="32" spans="1:101" s="8" customFormat="1" ht="30">
      <c r="A32" s="163" t="s">
        <v>21</v>
      </c>
      <c r="B32" s="158" t="s">
        <v>98</v>
      </c>
    </row>
    <row r="33" spans="1:2" s="8" customFormat="1" ht="30">
      <c r="A33" s="163" t="s">
        <v>22</v>
      </c>
      <c r="B33" s="9" t="s">
        <v>131</v>
      </c>
    </row>
    <row r="34" spans="1:2" s="8" customFormat="1">
      <c r="A34" s="162" t="s">
        <v>23</v>
      </c>
      <c r="B34" s="9" t="s">
        <v>99</v>
      </c>
    </row>
    <row r="35" spans="1:2" s="8" customFormat="1">
      <c r="A35" s="162" t="s">
        <v>24</v>
      </c>
      <c r="B35" s="9" t="s">
        <v>100</v>
      </c>
    </row>
    <row r="36" spans="1:2" s="8" customFormat="1">
      <c r="A36" s="162" t="s">
        <v>25</v>
      </c>
      <c r="B36" s="9" t="s">
        <v>127</v>
      </c>
    </row>
    <row r="37" spans="1:2" s="8" customFormat="1">
      <c r="A37" s="162" t="s">
        <v>26</v>
      </c>
      <c r="B37" s="9" t="s">
        <v>130</v>
      </c>
    </row>
    <row r="38" spans="1:2" s="8" customFormat="1">
      <c r="A38" s="162" t="s">
        <v>27</v>
      </c>
      <c r="B38" s="9"/>
    </row>
    <row r="39" spans="1:2" s="8" customFormat="1">
      <c r="A39" s="162" t="s">
        <v>28</v>
      </c>
      <c r="B39" s="9"/>
    </row>
    <row r="40" spans="1:2" s="8" customFormat="1">
      <c r="A40" s="162" t="s">
        <v>29</v>
      </c>
      <c r="B40" s="9"/>
    </row>
    <row r="41" spans="1:2" s="8" customFormat="1">
      <c r="A41" s="162" t="s">
        <v>30</v>
      </c>
      <c r="B41" s="9"/>
    </row>
    <row r="42" spans="1:2">
      <c r="B42" s="10"/>
    </row>
    <row r="43" spans="1:2" s="130" customFormat="1">
      <c r="A43" s="16" t="s">
        <v>111</v>
      </c>
      <c r="B43" s="129"/>
    </row>
    <row r="44" spans="1:2" s="194" customFormat="1">
      <c r="A44" s="192" t="s">
        <v>129</v>
      </c>
      <c r="B44" s="198" t="s">
        <v>94</v>
      </c>
    </row>
    <row r="45" spans="1:2" s="8" customFormat="1" ht="30">
      <c r="A45" s="163" t="s">
        <v>243</v>
      </c>
      <c r="B45" s="9" t="s">
        <v>132</v>
      </c>
    </row>
    <row r="47" spans="1:2" s="131" customFormat="1">
      <c r="A47" s="84" t="s">
        <v>196</v>
      </c>
    </row>
    <row r="48" spans="1:2" s="151" customFormat="1">
      <c r="A48" s="85" t="s">
        <v>197</v>
      </c>
      <c r="B48" s="86" t="s">
        <v>94</v>
      </c>
    </row>
    <row r="49" spans="1:2" s="151" customFormat="1">
      <c r="A49" s="175" t="s">
        <v>244</v>
      </c>
      <c r="B49" s="86" t="s">
        <v>199</v>
      </c>
    </row>
    <row r="78" spans="1:1" s="7" customFormat="1">
      <c r="A78" s="18"/>
    </row>
    <row r="115" spans="1:2">
      <c r="A115" s="17"/>
      <c r="B115" s="12"/>
    </row>
    <row r="116" spans="1:2">
      <c r="A116" s="17"/>
      <c r="B116" s="12"/>
    </row>
    <row r="117" spans="1:2">
      <c r="A117" s="17"/>
      <c r="B117" s="12"/>
    </row>
    <row r="118" spans="1:2">
      <c r="A118" s="17"/>
      <c r="B118" s="12"/>
    </row>
    <row r="119" spans="1:2">
      <c r="A119" s="17"/>
      <c r="B119" s="12"/>
    </row>
    <row r="120" spans="1:2">
      <c r="A120" s="17"/>
      <c r="B120" s="12"/>
    </row>
    <row r="121" spans="1:2">
      <c r="A121" s="17"/>
      <c r="B121" s="12"/>
    </row>
    <row r="122" spans="1:2">
      <c r="A122" s="17"/>
      <c r="B122" s="12"/>
    </row>
  </sheetData>
  <sheetProtection algorithmName="SHA-512" hashValue="+dc20mQqOsC/dV/YoqorWUCSgmHc/E2vDgSRoE5uCjwDAW6LR46cFoZPzb+Mb7aA81hz7TJE9G2Vtl2KetON1Q==" saltValue="N/G3JfacdN75ePKqZme3RA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14C6OX8x8sMPJT1DPnN50FkIBJH6alj1XaiwiSg/tMJ04YScBUej0nP87THek1QO+R3K6iXN6+f4wOgzaRNMLA==" saltValue="3g5d0TG0aKWUPPo9TAucbg==" spinCount="100000" sqref="C3:F6 A1:A1048576 A8:XFD8" name="Bereich1"/>
  </protectedRanges>
  <dataValidations count="3">
    <dataValidation type="list" allowBlank="1" showInputMessage="1" showErrorMessage="1" sqref="B16:XFD16">
      <formula1>"A, B"</formula1>
    </dataValidation>
    <dataValidation type="list" allowBlank="1" showInputMessage="1" showErrorMessage="1" sqref="B44:XFD44 B48:XFD48">
      <formula1>"Ja, Nein"</formula1>
    </dataValidation>
    <dataValidation type="list" allowBlank="1" showInputMessage="1" showErrorMessage="1" sqref="B78:BM78">
      <formula1>"Organisator, Vortrag, Aussteller"</formula1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Wirtschaftszweige!$A$3:$A$23</xm:f>
          </x14:formula1>
          <xm:sqref>B13:XFD13</xm:sqref>
        </x14:dataValidation>
        <x14:dataValidation type="list" allowBlank="1" showInputMessage="1" showErrorMessage="1">
          <x14:formula1>
            <xm:f>Wirtschaftszweige!$C$3:$C$26</xm:f>
          </x14:formula1>
          <xm:sqref>A14:XFD14</xm:sqref>
        </x14:dataValidation>
        <x14:dataValidation type="list" allowBlank="1" showInputMessage="1" showErrorMessage="1">
          <x14:formula1>
            <xm:f>Wirtschaftszweige!$A$31:$A$34</xm:f>
          </x14:formula1>
          <xm:sqref>B15:XFD15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7"/>
  <sheetViews>
    <sheetView zoomScaleNormal="100" workbookViewId="0">
      <pane xSplit="1" topLeftCell="B1" activePane="topRight" state="frozen"/>
      <selection activeCell="A30" sqref="A30"/>
      <selection pane="topRight" activeCell="A14" sqref="A14"/>
    </sheetView>
  </sheetViews>
  <sheetFormatPr baseColWidth="10" defaultColWidth="10.85546875" defaultRowHeight="15"/>
  <cols>
    <col min="1" max="1" width="47" style="22" customWidth="1"/>
    <col min="2" max="2" width="44" style="6" customWidth="1"/>
    <col min="3" max="3" width="44.5703125" style="6" customWidth="1"/>
    <col min="4" max="81" width="21.85546875" style="6" customWidth="1"/>
    <col min="82" max="16384" width="10.85546875" style="6"/>
  </cols>
  <sheetData>
    <row r="1" spans="1:151" ht="18.75">
      <c r="A1" s="13" t="s">
        <v>270</v>
      </c>
    </row>
    <row r="2" spans="1:151" ht="18.75">
      <c r="A2" s="13"/>
    </row>
    <row r="3" spans="1:151">
      <c r="A3" s="14" t="s">
        <v>202</v>
      </c>
      <c r="B3" s="30" t="str">
        <f>'KEFF+Check'!B3</f>
        <v>01.01.2024 - 31.12.2024</v>
      </c>
    </row>
    <row r="4" spans="1:151">
      <c r="A4" s="14" t="s">
        <v>0</v>
      </c>
      <c r="B4" s="30" t="str">
        <f>'KEFF+Check'!B4</f>
        <v>Musterstelle</v>
      </c>
    </row>
    <row r="5" spans="1:151">
      <c r="A5" s="14" t="s">
        <v>4</v>
      </c>
      <c r="B5" s="30" t="str">
        <f>'KEFF+Check'!B5</f>
        <v>Musterträger</v>
      </c>
    </row>
    <row r="6" spans="1:151">
      <c r="A6" s="14" t="s">
        <v>113</v>
      </c>
      <c r="B6" s="30" t="str">
        <f>'KEFF+Check'!B6</f>
        <v>Jan Mustermann, Birgit Musterfrau</v>
      </c>
    </row>
    <row r="7" spans="1:151">
      <c r="A7" s="15"/>
    </row>
    <row r="8" spans="1:151" s="206" customFormat="1" ht="18.75">
      <c r="A8" s="206" t="s">
        <v>90</v>
      </c>
      <c r="B8" s="207">
        <v>1</v>
      </c>
      <c r="C8" s="207">
        <v>2</v>
      </c>
      <c r="D8" s="207">
        <v>3</v>
      </c>
      <c r="E8" s="207">
        <v>4</v>
      </c>
      <c r="F8" s="207">
        <v>5</v>
      </c>
      <c r="G8" s="207">
        <v>6</v>
      </c>
      <c r="H8" s="207">
        <v>7</v>
      </c>
      <c r="I8" s="207">
        <v>8</v>
      </c>
      <c r="J8" s="207">
        <v>9</v>
      </c>
      <c r="K8" s="207">
        <v>10</v>
      </c>
      <c r="L8" s="207">
        <v>11</v>
      </c>
      <c r="M8" s="207">
        <v>12</v>
      </c>
      <c r="N8" s="207">
        <v>13</v>
      </c>
      <c r="O8" s="207">
        <v>14</v>
      </c>
      <c r="P8" s="207">
        <v>15</v>
      </c>
      <c r="Q8" s="207">
        <v>16</v>
      </c>
      <c r="R8" s="207">
        <v>17</v>
      </c>
      <c r="S8" s="207">
        <v>18</v>
      </c>
      <c r="T8" s="207">
        <v>19</v>
      </c>
      <c r="U8" s="207">
        <v>20</v>
      </c>
      <c r="V8" s="207">
        <v>21</v>
      </c>
      <c r="W8" s="207">
        <v>22</v>
      </c>
      <c r="X8" s="207">
        <v>23</v>
      </c>
      <c r="Y8" s="207">
        <v>24</v>
      </c>
      <c r="Z8" s="207">
        <v>25</v>
      </c>
      <c r="AA8" s="207">
        <v>26</v>
      </c>
      <c r="AB8" s="207">
        <v>27</v>
      </c>
      <c r="AC8" s="207">
        <v>28</v>
      </c>
      <c r="AD8" s="207">
        <v>29</v>
      </c>
      <c r="AE8" s="207">
        <v>30</v>
      </c>
      <c r="AF8" s="207">
        <v>31</v>
      </c>
      <c r="AG8" s="207">
        <v>32</v>
      </c>
      <c r="AH8" s="207">
        <v>33</v>
      </c>
      <c r="AI8" s="207">
        <v>34</v>
      </c>
      <c r="AJ8" s="207">
        <v>35</v>
      </c>
      <c r="AK8" s="207">
        <v>36</v>
      </c>
      <c r="AL8" s="207">
        <v>37</v>
      </c>
      <c r="AM8" s="207">
        <v>38</v>
      </c>
      <c r="AN8" s="207">
        <v>39</v>
      </c>
      <c r="AO8" s="207">
        <v>40</v>
      </c>
      <c r="AP8" s="207">
        <v>41</v>
      </c>
      <c r="AQ8" s="207">
        <v>42</v>
      </c>
      <c r="AR8" s="207">
        <v>43</v>
      </c>
      <c r="AS8" s="207">
        <v>44</v>
      </c>
      <c r="AT8" s="207">
        <v>45</v>
      </c>
      <c r="AU8" s="207">
        <v>46</v>
      </c>
      <c r="AV8" s="207">
        <v>47</v>
      </c>
      <c r="AW8" s="207">
        <v>48</v>
      </c>
      <c r="AX8" s="207">
        <v>49</v>
      </c>
      <c r="AY8" s="207">
        <v>50</v>
      </c>
      <c r="AZ8" s="207">
        <v>51</v>
      </c>
      <c r="BA8" s="207">
        <v>52</v>
      </c>
      <c r="BB8" s="207">
        <v>53</v>
      </c>
      <c r="BC8" s="207">
        <v>54</v>
      </c>
      <c r="BD8" s="207">
        <v>55</v>
      </c>
      <c r="BE8" s="207">
        <v>56</v>
      </c>
      <c r="BF8" s="207">
        <v>57</v>
      </c>
      <c r="BG8" s="207">
        <v>58</v>
      </c>
      <c r="BH8" s="207">
        <v>59</v>
      </c>
      <c r="BI8" s="207">
        <v>60</v>
      </c>
      <c r="BJ8" s="207">
        <v>61</v>
      </c>
      <c r="BK8" s="207">
        <v>62</v>
      </c>
      <c r="BL8" s="207">
        <v>63</v>
      </c>
      <c r="BM8" s="207">
        <v>64</v>
      </c>
      <c r="BN8" s="207">
        <v>65</v>
      </c>
      <c r="BO8" s="207">
        <v>66</v>
      </c>
      <c r="BP8" s="207">
        <v>67</v>
      </c>
      <c r="BQ8" s="207">
        <v>68</v>
      </c>
      <c r="BR8" s="207">
        <v>69</v>
      </c>
      <c r="BS8" s="207">
        <v>70</v>
      </c>
      <c r="BT8" s="207">
        <v>71</v>
      </c>
      <c r="BU8" s="207">
        <v>72</v>
      </c>
      <c r="BV8" s="207">
        <v>73</v>
      </c>
      <c r="BW8" s="207">
        <v>74</v>
      </c>
      <c r="BX8" s="207">
        <v>75</v>
      </c>
      <c r="BY8" s="207">
        <v>76</v>
      </c>
      <c r="BZ8" s="207">
        <v>77</v>
      </c>
      <c r="CA8" s="207">
        <v>78</v>
      </c>
      <c r="CB8" s="207">
        <v>79</v>
      </c>
      <c r="CC8" s="207">
        <v>80</v>
      </c>
      <c r="CD8" s="207">
        <v>81</v>
      </c>
      <c r="CE8" s="207">
        <v>82</v>
      </c>
      <c r="CF8" s="207">
        <v>83</v>
      </c>
      <c r="CG8" s="207">
        <v>84</v>
      </c>
      <c r="CH8" s="207">
        <v>85</v>
      </c>
      <c r="CI8" s="207">
        <v>86</v>
      </c>
      <c r="CJ8" s="207">
        <v>87</v>
      </c>
      <c r="CK8" s="207">
        <v>88</v>
      </c>
      <c r="CL8" s="207">
        <v>89</v>
      </c>
      <c r="CM8" s="207">
        <v>90</v>
      </c>
      <c r="CN8" s="207">
        <v>91</v>
      </c>
      <c r="CO8" s="207">
        <v>92</v>
      </c>
      <c r="CP8" s="207">
        <v>93</v>
      </c>
      <c r="CQ8" s="207">
        <v>94</v>
      </c>
      <c r="CR8" s="207">
        <v>95</v>
      </c>
      <c r="CS8" s="207">
        <v>96</v>
      </c>
      <c r="CT8" s="207">
        <v>97</v>
      </c>
      <c r="CU8" s="207">
        <v>98</v>
      </c>
      <c r="CV8" s="207">
        <v>99</v>
      </c>
      <c r="CW8" s="207">
        <v>100</v>
      </c>
      <c r="CX8" s="207">
        <v>101</v>
      </c>
      <c r="CY8" s="207">
        <v>102</v>
      </c>
      <c r="CZ8" s="207">
        <v>103</v>
      </c>
      <c r="DA8" s="207">
        <v>104</v>
      </c>
      <c r="DB8" s="207">
        <v>105</v>
      </c>
      <c r="DC8" s="207">
        <v>106</v>
      </c>
      <c r="DD8" s="207">
        <v>107</v>
      </c>
      <c r="DE8" s="207">
        <v>108</v>
      </c>
      <c r="DF8" s="207">
        <v>109</v>
      </c>
      <c r="DG8" s="207">
        <v>110</v>
      </c>
      <c r="DH8" s="207">
        <v>111</v>
      </c>
      <c r="DI8" s="207">
        <v>112</v>
      </c>
      <c r="DJ8" s="207">
        <v>113</v>
      </c>
      <c r="DK8" s="207">
        <v>114</v>
      </c>
      <c r="DL8" s="207">
        <v>115</v>
      </c>
      <c r="DM8" s="207">
        <v>116</v>
      </c>
      <c r="DN8" s="207">
        <v>117</v>
      </c>
      <c r="DO8" s="207">
        <v>118</v>
      </c>
      <c r="DP8" s="207">
        <v>119</v>
      </c>
      <c r="DQ8" s="207">
        <v>120</v>
      </c>
      <c r="DR8" s="207">
        <v>121</v>
      </c>
      <c r="DS8" s="207">
        <v>122</v>
      </c>
      <c r="DT8" s="207">
        <v>123</v>
      </c>
      <c r="DU8" s="207">
        <v>124</v>
      </c>
      <c r="DV8" s="207">
        <v>125</v>
      </c>
      <c r="DW8" s="207">
        <v>126</v>
      </c>
      <c r="DX8" s="207">
        <v>127</v>
      </c>
      <c r="DY8" s="207">
        <v>128</v>
      </c>
      <c r="DZ8" s="207">
        <v>129</v>
      </c>
      <c r="EA8" s="207">
        <v>130</v>
      </c>
      <c r="EB8" s="207">
        <v>131</v>
      </c>
      <c r="EC8" s="207">
        <v>132</v>
      </c>
      <c r="ED8" s="207">
        <v>133</v>
      </c>
      <c r="EE8" s="207">
        <v>134</v>
      </c>
      <c r="EF8" s="207">
        <v>135</v>
      </c>
      <c r="EG8" s="207">
        <v>136</v>
      </c>
      <c r="EH8" s="207">
        <v>137</v>
      </c>
      <c r="EI8" s="207">
        <v>138</v>
      </c>
      <c r="EJ8" s="207">
        <v>139</v>
      </c>
      <c r="EK8" s="207">
        <v>140</v>
      </c>
      <c r="EL8" s="207">
        <v>141</v>
      </c>
      <c r="EM8" s="207">
        <v>142</v>
      </c>
      <c r="EN8" s="207">
        <v>143</v>
      </c>
      <c r="EO8" s="207">
        <v>144</v>
      </c>
      <c r="EP8" s="207">
        <v>145</v>
      </c>
      <c r="EQ8" s="207">
        <v>146</v>
      </c>
      <c r="ER8" s="207">
        <v>147</v>
      </c>
      <c r="ES8" s="207">
        <v>148</v>
      </c>
      <c r="ET8" s="207">
        <v>149</v>
      </c>
      <c r="EU8" s="207">
        <v>150</v>
      </c>
    </row>
    <row r="9" spans="1:151" s="194" customFormat="1">
      <c r="A9" s="192" t="s">
        <v>10</v>
      </c>
      <c r="B9" s="208" t="s">
        <v>114</v>
      </c>
    </row>
    <row r="10" spans="1:151" s="152" customFormat="1">
      <c r="A10" s="87" t="s">
        <v>214</v>
      </c>
      <c r="B10" s="89">
        <v>44928</v>
      </c>
    </row>
    <row r="11" spans="1:151" s="152" customFormat="1">
      <c r="A11" s="87" t="s">
        <v>223</v>
      </c>
      <c r="B11" s="89">
        <v>45307</v>
      </c>
    </row>
    <row r="12" spans="1:151" s="151" customFormat="1" ht="30">
      <c r="A12" s="91" t="s">
        <v>198</v>
      </c>
      <c r="B12" s="92" t="s">
        <v>245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</row>
    <row r="13" spans="1:151" s="234" customFormat="1">
      <c r="A13" s="96" t="s">
        <v>239</v>
      </c>
      <c r="B13" s="256" t="s">
        <v>283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</row>
    <row r="14" spans="1:151" s="183" customFormat="1" ht="30">
      <c r="A14" s="209" t="s">
        <v>246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</row>
    <row r="15" spans="1:151" s="7" customFormat="1">
      <c r="A15" s="17"/>
      <c r="B15" s="20"/>
    </row>
    <row r="16" spans="1:151" s="130" customFormat="1">
      <c r="A16" s="90" t="s">
        <v>3</v>
      </c>
    </row>
    <row r="17" spans="1:2" s="178" customFormat="1" ht="31.5" customHeight="1">
      <c r="A17" s="176" t="s">
        <v>21</v>
      </c>
      <c r="B17" s="177" t="s">
        <v>102</v>
      </c>
    </row>
    <row r="18" spans="1:2" s="181" customFormat="1" ht="15" customHeight="1">
      <c r="A18" s="179" t="s">
        <v>22</v>
      </c>
      <c r="B18" s="180" t="s">
        <v>101</v>
      </c>
    </row>
    <row r="19" spans="1:2" s="178" customFormat="1">
      <c r="A19" s="176" t="s">
        <v>23</v>
      </c>
      <c r="B19" s="177" t="s">
        <v>133</v>
      </c>
    </row>
    <row r="20" spans="1:2" s="178" customFormat="1">
      <c r="A20" s="176" t="s">
        <v>24</v>
      </c>
      <c r="B20" s="177"/>
    </row>
    <row r="21" spans="1:2" s="178" customFormat="1">
      <c r="A21" s="176" t="s">
        <v>25</v>
      </c>
      <c r="B21" s="177"/>
    </row>
    <row r="22" spans="1:2" s="178" customFormat="1">
      <c r="A22" s="176" t="s">
        <v>26</v>
      </c>
      <c r="B22" s="177"/>
    </row>
    <row r="23" spans="1:2" s="178" customFormat="1">
      <c r="A23" s="176" t="s">
        <v>27</v>
      </c>
      <c r="B23" s="177"/>
    </row>
    <row r="24" spans="1:2" s="178" customFormat="1">
      <c r="A24" s="176" t="s">
        <v>28</v>
      </c>
      <c r="B24" s="177"/>
    </row>
    <row r="25" spans="1:2" s="178" customFormat="1">
      <c r="A25" s="176" t="s">
        <v>29</v>
      </c>
      <c r="B25" s="177"/>
    </row>
    <row r="26" spans="1:2" s="178" customFormat="1">
      <c r="A26" s="176" t="s">
        <v>30</v>
      </c>
      <c r="B26" s="177"/>
    </row>
    <row r="27" spans="1:2">
      <c r="A27" s="15"/>
      <c r="B27" s="21"/>
    </row>
    <row r="28" spans="1:2" s="130" customFormat="1">
      <c r="A28" s="90" t="s">
        <v>247</v>
      </c>
      <c r="B28" s="132"/>
    </row>
    <row r="29" spans="1:2" s="194" customFormat="1">
      <c r="A29" s="211" t="s">
        <v>87</v>
      </c>
      <c r="B29" s="208" t="s">
        <v>103</v>
      </c>
    </row>
    <row r="30" spans="1:2" s="195" customFormat="1">
      <c r="A30" s="212" t="s">
        <v>88</v>
      </c>
      <c r="B30" s="213">
        <v>20</v>
      </c>
    </row>
    <row r="31" spans="1:2" s="195" customFormat="1" ht="18">
      <c r="A31" s="212" t="s">
        <v>136</v>
      </c>
      <c r="B31" s="213">
        <f>20*2.38965</f>
        <v>47.792999999999999</v>
      </c>
    </row>
    <row r="32" spans="1:2" s="215" customFormat="1">
      <c r="A32" s="220"/>
      <c r="B32" s="214"/>
    </row>
    <row r="33" spans="1:2" s="194" customFormat="1">
      <c r="A33" s="211" t="s">
        <v>87</v>
      </c>
      <c r="B33" s="208" t="s">
        <v>104</v>
      </c>
    </row>
    <row r="34" spans="1:2" s="218" customFormat="1">
      <c r="A34" s="216" t="s">
        <v>88</v>
      </c>
      <c r="B34" s="217">
        <v>30</v>
      </c>
    </row>
    <row r="35" spans="1:2" s="218" customFormat="1" ht="18">
      <c r="A35" s="216" t="s">
        <v>136</v>
      </c>
      <c r="B35" s="217">
        <f>B34*10.65306</f>
        <v>319.59179999999998</v>
      </c>
    </row>
    <row r="36" spans="1:2" s="215" customFormat="1">
      <c r="A36" s="220"/>
      <c r="B36" s="214"/>
    </row>
    <row r="37" spans="1:2" s="194" customFormat="1">
      <c r="A37" s="211" t="s">
        <v>87</v>
      </c>
      <c r="B37" s="208"/>
    </row>
    <row r="38" spans="1:2" s="218" customFormat="1">
      <c r="A38" s="211" t="s">
        <v>88</v>
      </c>
      <c r="B38" s="208"/>
    </row>
    <row r="39" spans="1:2" s="218" customFormat="1" ht="18">
      <c r="A39" s="211" t="s">
        <v>136</v>
      </c>
      <c r="B39" s="208"/>
    </row>
    <row r="40" spans="1:2" s="7" customFormat="1">
      <c r="A40" s="219"/>
      <c r="B40" s="20"/>
    </row>
    <row r="41" spans="1:2" s="130" customFormat="1">
      <c r="A41" s="210" t="s">
        <v>248</v>
      </c>
      <c r="B41" s="132"/>
    </row>
    <row r="42" spans="1:2" s="218" customFormat="1">
      <c r="A42" s="235" t="s">
        <v>89</v>
      </c>
      <c r="B42" s="217" t="s">
        <v>105</v>
      </c>
    </row>
    <row r="43" spans="1:2" s="195" customFormat="1">
      <c r="A43" s="212" t="s">
        <v>5</v>
      </c>
      <c r="B43" s="213">
        <v>8000</v>
      </c>
    </row>
    <row r="44" spans="1:2" s="195" customFormat="1" ht="18">
      <c r="A44" s="212" t="s">
        <v>137</v>
      </c>
      <c r="B44" s="213">
        <f>(B43*366)/1000/1000</f>
        <v>2.9279999999999999</v>
      </c>
    </row>
    <row r="45" spans="1:2" s="238" customFormat="1">
      <c r="A45" s="236"/>
      <c r="B45" s="237"/>
    </row>
    <row r="46" spans="1:2" s="218" customFormat="1">
      <c r="A46" s="235" t="s">
        <v>89</v>
      </c>
      <c r="B46" s="217"/>
    </row>
    <row r="47" spans="1:2" s="218" customFormat="1">
      <c r="A47" s="216" t="s">
        <v>5</v>
      </c>
      <c r="B47" s="217"/>
    </row>
    <row r="48" spans="1:2" s="218" customFormat="1" ht="18">
      <c r="A48" s="216" t="s">
        <v>137</v>
      </c>
      <c r="B48" s="217"/>
    </row>
    <row r="49" spans="1:81" s="238" customFormat="1">
      <c r="A49" s="236"/>
      <c r="B49" s="237"/>
    </row>
    <row r="50" spans="1:81" s="218" customFormat="1">
      <c r="A50" s="235" t="s">
        <v>89</v>
      </c>
      <c r="B50" s="217"/>
    </row>
    <row r="51" spans="1:81" s="218" customFormat="1">
      <c r="A51" s="216" t="s">
        <v>5</v>
      </c>
      <c r="B51" s="217"/>
    </row>
    <row r="52" spans="1:81" s="218" customFormat="1" ht="18">
      <c r="A52" s="216" t="s">
        <v>137</v>
      </c>
      <c r="B52" s="217"/>
    </row>
    <row r="53" spans="1:81" s="7" customFormat="1">
      <c r="A53" s="17"/>
      <c r="B53" s="20"/>
    </row>
    <row r="54" spans="1:81" s="130" customFormat="1" ht="42.75" customHeight="1">
      <c r="A54" s="84" t="s">
        <v>180</v>
      </c>
      <c r="B54" s="132"/>
    </row>
    <row r="55" spans="1:81" s="98" customFormat="1">
      <c r="A55" s="96" t="s">
        <v>200</v>
      </c>
      <c r="B55" s="97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</row>
    <row r="56" spans="1:81" s="241" customFormat="1">
      <c r="A56" s="239" t="s">
        <v>203</v>
      </c>
      <c r="B56" s="94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0"/>
      <c r="BR56" s="240"/>
      <c r="BS56" s="240"/>
      <c r="BT56" s="240"/>
      <c r="BU56" s="240"/>
      <c r="BV56" s="240"/>
      <c r="BW56" s="240"/>
      <c r="BX56" s="240"/>
      <c r="BY56" s="240"/>
      <c r="BZ56" s="240"/>
      <c r="CA56" s="240"/>
      <c r="CB56" s="240"/>
      <c r="CC56" s="240"/>
    </row>
    <row r="57" spans="1:81" s="241" customFormat="1">
      <c r="A57" s="242" t="s">
        <v>125</v>
      </c>
      <c r="B57" s="94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  <c r="BK57" s="240"/>
      <c r="BL57" s="240"/>
      <c r="BM57" s="240"/>
      <c r="BN57" s="240"/>
      <c r="BO57" s="240"/>
      <c r="BP57" s="240"/>
      <c r="BQ57" s="240"/>
      <c r="BR57" s="240"/>
      <c r="BS57" s="240"/>
      <c r="BT57" s="240"/>
      <c r="BU57" s="240"/>
      <c r="BV57" s="240"/>
      <c r="BW57" s="240"/>
      <c r="BX57" s="240"/>
      <c r="BY57" s="240"/>
      <c r="BZ57" s="240"/>
      <c r="CA57" s="240"/>
      <c r="CB57" s="240"/>
      <c r="CC57" s="240"/>
    </row>
  </sheetData>
  <sheetProtection algorithmName="SHA-512" hashValue="N4vCjl6cgNjDxDYBxIThGv0wYeXxp6uu3szu5IRr4/UwQWTxIbwIj1PNYgqNHNG8P3MPRlYzaB3w2B0IPEl4HQ==" saltValue="IpsWxuFuXdjgl/PfxQcL2Q==" spinCount="100000" sheet="1" sort="0" autoFilter="0"/>
  <dataValidations count="2">
    <dataValidation type="whole" allowBlank="1" showInputMessage="1" showErrorMessage="1" sqref="B55:B57 D55:CC57 C57 C55">
      <formula1>0</formula1>
      <formula2>10</formula2>
    </dataValidation>
    <dataValidation type="list" allowBlank="1" showInputMessage="1" showErrorMessage="1" sqref="A12:XFD12">
      <formula1>"Maßnahmen umgesetzt/Einsparungen quantifizierbar, Maßnahmen umgesetzt/ Einsparungen nicht quantifizierbar, Maßnahmen wurden nicht umgesetzt, Unternehmen hat keine Infos für KEFF+,Unternehmen nicht erreicht, Unternehmen hat sich noch nicht zurückgemeldet, 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28"/>
  <sheetViews>
    <sheetView zoomScaleNormal="100" workbookViewId="0">
      <pane xSplit="1" topLeftCell="B1" activePane="topRight" state="frozen"/>
      <selection pane="topRight" activeCell="CD13" sqref="CD13"/>
    </sheetView>
  </sheetViews>
  <sheetFormatPr baseColWidth="10" defaultColWidth="10.85546875" defaultRowHeight="15"/>
  <cols>
    <col min="1" max="1" width="47" style="22" customWidth="1"/>
    <col min="2" max="2" width="33.28515625" style="6" customWidth="1"/>
    <col min="3" max="3" width="26.42578125" style="245" customWidth="1"/>
    <col min="4" max="4" width="22" style="245" customWidth="1"/>
    <col min="5" max="11" width="22" style="6" customWidth="1"/>
    <col min="12" max="31" width="22.140625" style="6" customWidth="1"/>
    <col min="32" max="16384" width="10.85546875" style="6"/>
  </cols>
  <sheetData>
    <row r="1" spans="1:87" ht="18.75">
      <c r="A1" s="13" t="s">
        <v>270</v>
      </c>
    </row>
    <row r="2" spans="1:87" ht="18.75">
      <c r="A2" s="13"/>
    </row>
    <row r="3" spans="1:87">
      <c r="A3" s="14" t="s">
        <v>202</v>
      </c>
      <c r="B3" s="30" t="str">
        <f>'KEFF+Check'!B3</f>
        <v>01.01.2024 - 31.12.2024</v>
      </c>
    </row>
    <row r="4" spans="1:87">
      <c r="A4" s="14" t="s">
        <v>0</v>
      </c>
      <c r="B4" s="30" t="str">
        <f>'KEFF+Check'!B4</f>
        <v>Musterstelle</v>
      </c>
    </row>
    <row r="5" spans="1:87">
      <c r="A5" s="14" t="s">
        <v>4</v>
      </c>
      <c r="B5" s="30" t="str">
        <f>'KEFF+Check'!B5</f>
        <v>Musterträger</v>
      </c>
    </row>
    <row r="6" spans="1:87">
      <c r="A6" s="14" t="s">
        <v>113</v>
      </c>
      <c r="B6" s="119" t="str">
        <f>'KEFF+Check'!B6</f>
        <v>Jan Mustermann, Birgit Musterfrau</v>
      </c>
      <c r="C6" s="246"/>
    </row>
    <row r="8" spans="1:87" s="127" customFormat="1" ht="18.75">
      <c r="A8" s="27" t="s">
        <v>6</v>
      </c>
      <c r="B8" s="127">
        <v>1</v>
      </c>
      <c r="C8" s="127">
        <v>2</v>
      </c>
      <c r="D8" s="127">
        <v>3</v>
      </c>
      <c r="E8" s="127">
        <v>4</v>
      </c>
      <c r="F8" s="127">
        <v>5</v>
      </c>
      <c r="G8" s="127">
        <v>6</v>
      </c>
      <c r="H8" s="127">
        <v>7</v>
      </c>
      <c r="I8" s="127">
        <v>8</v>
      </c>
      <c r="J8" s="127">
        <v>9</v>
      </c>
      <c r="K8" s="127">
        <v>10</v>
      </c>
      <c r="L8" s="127">
        <v>11</v>
      </c>
      <c r="M8" s="127">
        <v>12</v>
      </c>
      <c r="N8" s="127">
        <v>13</v>
      </c>
      <c r="O8" s="127">
        <v>14</v>
      </c>
      <c r="P8" s="127">
        <v>15</v>
      </c>
      <c r="Q8" s="127">
        <v>16</v>
      </c>
      <c r="R8" s="127">
        <v>17</v>
      </c>
      <c r="S8" s="127">
        <v>18</v>
      </c>
      <c r="T8" s="127">
        <v>19</v>
      </c>
      <c r="U8" s="127">
        <v>20</v>
      </c>
      <c r="V8" s="127">
        <v>21</v>
      </c>
      <c r="W8" s="127">
        <v>22</v>
      </c>
      <c r="X8" s="127">
        <v>23</v>
      </c>
      <c r="Y8" s="127">
        <v>24</v>
      </c>
      <c r="Z8" s="127">
        <v>25</v>
      </c>
      <c r="AA8" s="127">
        <v>26</v>
      </c>
      <c r="AB8" s="127">
        <v>27</v>
      </c>
      <c r="AC8" s="127">
        <v>28</v>
      </c>
      <c r="AD8" s="127">
        <v>29</v>
      </c>
      <c r="AE8" s="127">
        <v>30</v>
      </c>
    </row>
    <row r="9" spans="1:87" s="8" customFormat="1">
      <c r="A9" s="91" t="s">
        <v>85</v>
      </c>
      <c r="B9" s="94" t="s">
        <v>92</v>
      </c>
      <c r="C9" s="150"/>
      <c r="D9" s="150"/>
    </row>
    <row r="10" spans="1:87" s="7" customFormat="1">
      <c r="A10" s="99" t="s">
        <v>106</v>
      </c>
      <c r="B10" s="100" t="s">
        <v>107</v>
      </c>
      <c r="C10" s="247"/>
      <c r="D10" s="247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</row>
    <row r="11" spans="1:87" s="156" customFormat="1">
      <c r="A11" s="91" t="s">
        <v>32</v>
      </c>
      <c r="B11" s="92">
        <v>45444</v>
      </c>
      <c r="C11" s="157"/>
      <c r="D11" s="249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</row>
    <row r="12" spans="1:87">
      <c r="A12" s="15"/>
    </row>
    <row r="13" spans="1:87" s="128" customFormat="1" ht="18.75">
      <c r="A13" s="28" t="s">
        <v>84</v>
      </c>
      <c r="B13" s="127">
        <v>1</v>
      </c>
      <c r="C13" s="127">
        <v>2</v>
      </c>
      <c r="D13" s="127">
        <v>3</v>
      </c>
      <c r="E13" s="127">
        <v>4</v>
      </c>
      <c r="F13" s="127">
        <v>5</v>
      </c>
      <c r="G13" s="127">
        <v>6</v>
      </c>
      <c r="H13" s="127">
        <v>7</v>
      </c>
      <c r="I13" s="127">
        <v>8</v>
      </c>
      <c r="J13" s="127">
        <v>9</v>
      </c>
      <c r="K13" s="127">
        <v>10</v>
      </c>
      <c r="L13" s="127">
        <v>11</v>
      </c>
      <c r="M13" s="127">
        <v>12</v>
      </c>
      <c r="N13" s="127">
        <v>13</v>
      </c>
      <c r="O13" s="127">
        <v>14</v>
      </c>
      <c r="P13" s="127">
        <v>15</v>
      </c>
      <c r="Q13" s="127">
        <v>16</v>
      </c>
      <c r="R13" s="127">
        <v>17</v>
      </c>
      <c r="S13" s="127">
        <v>18</v>
      </c>
      <c r="T13" s="127">
        <v>19</v>
      </c>
      <c r="U13" s="127">
        <v>20</v>
      </c>
      <c r="V13" s="127">
        <v>21</v>
      </c>
      <c r="W13" s="127">
        <v>22</v>
      </c>
      <c r="X13" s="127">
        <v>23</v>
      </c>
      <c r="Y13" s="127">
        <v>24</v>
      </c>
      <c r="Z13" s="127">
        <v>25</v>
      </c>
      <c r="AA13" s="127">
        <v>26</v>
      </c>
      <c r="AB13" s="127">
        <v>27</v>
      </c>
      <c r="AC13" s="127">
        <v>28</v>
      </c>
      <c r="AD13" s="127">
        <v>29</v>
      </c>
      <c r="AE13" s="127">
        <v>30</v>
      </c>
      <c r="AF13" s="127">
        <v>31</v>
      </c>
      <c r="AG13" s="127">
        <v>32</v>
      </c>
      <c r="AH13" s="127">
        <v>33</v>
      </c>
      <c r="AI13" s="127">
        <v>34</v>
      </c>
      <c r="AJ13" s="127">
        <v>35</v>
      </c>
      <c r="AK13" s="127">
        <v>36</v>
      </c>
      <c r="AL13" s="127">
        <v>37</v>
      </c>
      <c r="AM13" s="127">
        <v>38</v>
      </c>
      <c r="AN13" s="127">
        <v>39</v>
      </c>
      <c r="AO13" s="127">
        <v>40</v>
      </c>
      <c r="AP13" s="127">
        <v>41</v>
      </c>
      <c r="AQ13" s="127">
        <v>42</v>
      </c>
      <c r="AR13" s="127">
        <v>43</v>
      </c>
      <c r="AS13" s="127">
        <v>44</v>
      </c>
      <c r="AT13" s="127">
        <v>45</v>
      </c>
      <c r="AU13" s="127">
        <v>46</v>
      </c>
      <c r="AV13" s="127">
        <v>47</v>
      </c>
      <c r="AW13" s="127">
        <v>48</v>
      </c>
      <c r="AX13" s="127">
        <v>49</v>
      </c>
      <c r="AY13" s="127">
        <v>50</v>
      </c>
      <c r="AZ13" s="127">
        <v>51</v>
      </c>
      <c r="BA13" s="127">
        <v>52</v>
      </c>
      <c r="BB13" s="127">
        <v>53</v>
      </c>
      <c r="BC13" s="127">
        <v>54</v>
      </c>
      <c r="BD13" s="127">
        <v>55</v>
      </c>
      <c r="BE13" s="127">
        <v>56</v>
      </c>
      <c r="BF13" s="127">
        <v>57</v>
      </c>
      <c r="BG13" s="127">
        <v>58</v>
      </c>
      <c r="BH13" s="127">
        <v>59</v>
      </c>
      <c r="BI13" s="127">
        <v>60</v>
      </c>
      <c r="BJ13" s="127">
        <v>61</v>
      </c>
      <c r="BK13" s="127">
        <v>62</v>
      </c>
      <c r="BL13" s="127">
        <v>63</v>
      </c>
      <c r="BM13" s="127">
        <v>64</v>
      </c>
      <c r="BN13" s="127">
        <v>65</v>
      </c>
      <c r="BO13" s="127">
        <v>66</v>
      </c>
      <c r="BP13" s="127">
        <v>67</v>
      </c>
      <c r="BQ13" s="127">
        <v>68</v>
      </c>
      <c r="BR13" s="127">
        <v>69</v>
      </c>
      <c r="BS13" s="127">
        <v>70</v>
      </c>
      <c r="BT13" s="127">
        <v>71</v>
      </c>
      <c r="BU13" s="127">
        <v>72</v>
      </c>
      <c r="BV13" s="127">
        <v>73</v>
      </c>
      <c r="BW13" s="127">
        <v>74</v>
      </c>
      <c r="BX13" s="127">
        <v>75</v>
      </c>
      <c r="BY13" s="127">
        <v>76</v>
      </c>
      <c r="BZ13" s="127">
        <v>77</v>
      </c>
      <c r="CA13" s="127">
        <v>78</v>
      </c>
      <c r="CB13" s="127">
        <v>79</v>
      </c>
      <c r="CC13" s="127">
        <v>80</v>
      </c>
    </row>
    <row r="14" spans="1:87" s="8" customFormat="1">
      <c r="A14" s="29" t="s">
        <v>31</v>
      </c>
      <c r="B14" s="19" t="s">
        <v>108</v>
      </c>
      <c r="C14" s="150"/>
      <c r="D14" s="150"/>
    </row>
    <row r="15" spans="1:87" s="8" customFormat="1">
      <c r="A15" s="29" t="s">
        <v>281</v>
      </c>
      <c r="B15" s="19" t="s">
        <v>226</v>
      </c>
      <c r="C15" s="150"/>
      <c r="D15" s="150"/>
    </row>
    <row r="16" spans="1:87" s="154" customFormat="1">
      <c r="A16" s="29" t="s">
        <v>32</v>
      </c>
      <c r="B16" s="92">
        <v>45519</v>
      </c>
      <c r="C16" s="157"/>
      <c r="D16" s="157"/>
    </row>
    <row r="17" spans="1:151" s="240" customFormat="1">
      <c r="A17" s="250" t="s">
        <v>254</v>
      </c>
      <c r="B17" s="94">
        <v>63</v>
      </c>
      <c r="C17" s="151"/>
      <c r="D17" s="151"/>
    </row>
    <row r="18" spans="1:151" s="150" customFormat="1" ht="45">
      <c r="A18" s="85" t="s">
        <v>33</v>
      </c>
      <c r="B18" s="19" t="s">
        <v>271</v>
      </c>
    </row>
    <row r="19" spans="1:151" s="150" customFormat="1">
      <c r="A19" s="164" t="s">
        <v>249</v>
      </c>
      <c r="B19" s="19" t="s">
        <v>94</v>
      </c>
    </row>
    <row r="21" spans="1:151" s="128" customFormat="1" ht="18.75">
      <c r="A21" s="28" t="s">
        <v>123</v>
      </c>
      <c r="B21" s="127">
        <v>1</v>
      </c>
      <c r="C21" s="127">
        <v>2</v>
      </c>
      <c r="D21" s="127">
        <v>3</v>
      </c>
      <c r="E21" s="127">
        <v>4</v>
      </c>
      <c r="F21" s="127">
        <v>5</v>
      </c>
      <c r="G21" s="127">
        <v>6</v>
      </c>
      <c r="H21" s="127">
        <v>7</v>
      </c>
      <c r="I21" s="127">
        <v>8</v>
      </c>
      <c r="J21" s="127">
        <v>9</v>
      </c>
      <c r="K21" s="127">
        <v>10</v>
      </c>
      <c r="L21" s="127">
        <v>11</v>
      </c>
      <c r="M21" s="127">
        <v>12</v>
      </c>
      <c r="N21" s="127">
        <v>13</v>
      </c>
      <c r="O21" s="127">
        <v>14</v>
      </c>
      <c r="P21" s="127">
        <v>15</v>
      </c>
      <c r="Q21" s="127">
        <v>16</v>
      </c>
      <c r="R21" s="127">
        <v>17</v>
      </c>
      <c r="S21" s="127">
        <v>18</v>
      </c>
      <c r="T21" s="127">
        <v>19</v>
      </c>
      <c r="U21" s="127">
        <v>20</v>
      </c>
      <c r="V21" s="127">
        <v>21</v>
      </c>
      <c r="W21" s="127">
        <v>22</v>
      </c>
      <c r="X21" s="127">
        <v>23</v>
      </c>
      <c r="Y21" s="127">
        <v>24</v>
      </c>
      <c r="Z21" s="127">
        <v>25</v>
      </c>
      <c r="AA21" s="127">
        <v>26</v>
      </c>
      <c r="AB21" s="127">
        <v>27</v>
      </c>
      <c r="AC21" s="127">
        <v>28</v>
      </c>
      <c r="AD21" s="127">
        <v>29</v>
      </c>
      <c r="AE21" s="127">
        <v>30</v>
      </c>
      <c r="AF21" s="127">
        <v>31</v>
      </c>
      <c r="AG21" s="127">
        <v>32</v>
      </c>
      <c r="AH21" s="127">
        <v>33</v>
      </c>
      <c r="AI21" s="127">
        <v>34</v>
      </c>
      <c r="AJ21" s="127">
        <v>35</v>
      </c>
      <c r="AK21" s="127">
        <v>36</v>
      </c>
      <c r="AL21" s="127">
        <v>37</v>
      </c>
      <c r="AM21" s="127">
        <v>38</v>
      </c>
      <c r="AN21" s="127">
        <v>39</v>
      </c>
      <c r="AO21" s="127">
        <v>40</v>
      </c>
      <c r="AP21" s="127">
        <v>41</v>
      </c>
      <c r="AQ21" s="127">
        <v>42</v>
      </c>
      <c r="AR21" s="127">
        <v>43</v>
      </c>
      <c r="AS21" s="127">
        <v>44</v>
      </c>
      <c r="AT21" s="127">
        <v>45</v>
      </c>
      <c r="AU21" s="127">
        <v>46</v>
      </c>
      <c r="AV21" s="127">
        <v>47</v>
      </c>
      <c r="AW21" s="127">
        <v>48</v>
      </c>
      <c r="AX21" s="127">
        <v>49</v>
      </c>
      <c r="AY21" s="127">
        <v>50</v>
      </c>
      <c r="AZ21" s="127">
        <v>51</v>
      </c>
      <c r="BA21" s="127">
        <v>52</v>
      </c>
      <c r="BB21" s="127">
        <v>53</v>
      </c>
      <c r="BC21" s="127">
        <v>54</v>
      </c>
      <c r="BD21" s="127">
        <v>55</v>
      </c>
      <c r="BE21" s="127">
        <v>56</v>
      </c>
      <c r="BF21" s="127">
        <v>57</v>
      </c>
      <c r="BG21" s="127">
        <v>58</v>
      </c>
      <c r="BH21" s="127">
        <v>59</v>
      </c>
      <c r="BI21" s="127">
        <v>60</v>
      </c>
      <c r="BJ21" s="127">
        <v>61</v>
      </c>
      <c r="BK21" s="127">
        <v>62</v>
      </c>
      <c r="BL21" s="127">
        <v>63</v>
      </c>
      <c r="BM21" s="127">
        <v>64</v>
      </c>
      <c r="BN21" s="127">
        <v>65</v>
      </c>
      <c r="BO21" s="127">
        <v>66</v>
      </c>
      <c r="BP21" s="127">
        <v>67</v>
      </c>
      <c r="BQ21" s="127">
        <v>68</v>
      </c>
      <c r="BR21" s="127">
        <v>69</v>
      </c>
      <c r="BS21" s="127">
        <v>70</v>
      </c>
      <c r="BT21" s="127">
        <v>71</v>
      </c>
      <c r="BU21" s="127">
        <v>72</v>
      </c>
      <c r="BV21" s="127">
        <v>73</v>
      </c>
      <c r="BW21" s="127">
        <v>74</v>
      </c>
      <c r="BX21" s="127">
        <v>75</v>
      </c>
      <c r="BY21" s="127">
        <v>76</v>
      </c>
      <c r="BZ21" s="127">
        <v>77</v>
      </c>
      <c r="CA21" s="127">
        <v>78</v>
      </c>
      <c r="CB21" s="127">
        <v>79</v>
      </c>
      <c r="CC21" s="127">
        <v>80</v>
      </c>
      <c r="CD21" s="127">
        <v>81</v>
      </c>
      <c r="CE21" s="127">
        <v>82</v>
      </c>
      <c r="CF21" s="127">
        <v>83</v>
      </c>
      <c r="CG21" s="127">
        <v>84</v>
      </c>
      <c r="CH21" s="127">
        <v>85</v>
      </c>
      <c r="CI21" s="127">
        <v>86</v>
      </c>
      <c r="CJ21" s="127">
        <v>87</v>
      </c>
      <c r="CK21" s="127">
        <v>88</v>
      </c>
      <c r="CL21" s="127">
        <v>89</v>
      </c>
      <c r="CM21" s="127">
        <v>90</v>
      </c>
      <c r="CN21" s="127">
        <v>91</v>
      </c>
      <c r="CO21" s="127">
        <v>92</v>
      </c>
      <c r="CP21" s="127">
        <v>93</v>
      </c>
      <c r="CQ21" s="127">
        <v>94</v>
      </c>
      <c r="CR21" s="127">
        <v>95</v>
      </c>
      <c r="CS21" s="127">
        <v>96</v>
      </c>
      <c r="CT21" s="127">
        <v>97</v>
      </c>
      <c r="CU21" s="127">
        <v>98</v>
      </c>
      <c r="CV21" s="127">
        <v>99</v>
      </c>
      <c r="CW21" s="127">
        <v>100</v>
      </c>
      <c r="CX21" s="127">
        <v>101</v>
      </c>
      <c r="CY21" s="127">
        <v>102</v>
      </c>
      <c r="CZ21" s="127">
        <v>103</v>
      </c>
      <c r="DA21" s="127">
        <v>104</v>
      </c>
      <c r="DB21" s="127">
        <v>105</v>
      </c>
      <c r="DC21" s="127">
        <v>106</v>
      </c>
      <c r="DD21" s="127">
        <v>107</v>
      </c>
      <c r="DE21" s="127">
        <v>108</v>
      </c>
      <c r="DF21" s="127">
        <v>109</v>
      </c>
      <c r="DG21" s="127">
        <v>110</v>
      </c>
      <c r="DH21" s="127">
        <v>111</v>
      </c>
      <c r="DI21" s="127">
        <v>112</v>
      </c>
      <c r="DJ21" s="127">
        <v>113</v>
      </c>
      <c r="DK21" s="127">
        <v>114</v>
      </c>
      <c r="DL21" s="127">
        <v>115</v>
      </c>
      <c r="DM21" s="127">
        <v>116</v>
      </c>
      <c r="DN21" s="127">
        <v>117</v>
      </c>
      <c r="DO21" s="127">
        <v>118</v>
      </c>
      <c r="DP21" s="127">
        <v>119</v>
      </c>
      <c r="DQ21" s="127">
        <v>120</v>
      </c>
      <c r="DR21" s="127">
        <v>121</v>
      </c>
      <c r="DS21" s="127">
        <v>122</v>
      </c>
      <c r="DT21" s="127">
        <v>123</v>
      </c>
      <c r="DU21" s="127">
        <v>124</v>
      </c>
      <c r="DV21" s="127">
        <v>125</v>
      </c>
      <c r="DW21" s="127">
        <v>126</v>
      </c>
      <c r="DX21" s="127">
        <v>127</v>
      </c>
      <c r="DY21" s="127">
        <v>128</v>
      </c>
      <c r="DZ21" s="127">
        <v>129</v>
      </c>
      <c r="EA21" s="127">
        <v>130</v>
      </c>
      <c r="EB21" s="127">
        <v>131</v>
      </c>
      <c r="EC21" s="127">
        <v>132</v>
      </c>
      <c r="ED21" s="127">
        <v>133</v>
      </c>
      <c r="EE21" s="127">
        <v>134</v>
      </c>
      <c r="EF21" s="127">
        <v>135</v>
      </c>
      <c r="EG21" s="127">
        <v>136</v>
      </c>
      <c r="EH21" s="127">
        <v>137</v>
      </c>
      <c r="EI21" s="127">
        <v>138</v>
      </c>
      <c r="EJ21" s="127">
        <v>139</v>
      </c>
      <c r="EK21" s="127">
        <v>140</v>
      </c>
      <c r="EL21" s="127">
        <v>141</v>
      </c>
      <c r="EM21" s="127">
        <v>142</v>
      </c>
      <c r="EN21" s="127">
        <v>143</v>
      </c>
      <c r="EO21" s="127">
        <v>144</v>
      </c>
      <c r="EP21" s="127">
        <v>145</v>
      </c>
      <c r="EQ21" s="127">
        <v>146</v>
      </c>
      <c r="ER21" s="127">
        <v>147</v>
      </c>
      <c r="ES21" s="127">
        <v>148</v>
      </c>
      <c r="ET21" s="127">
        <v>149</v>
      </c>
      <c r="EU21" s="127">
        <v>150</v>
      </c>
    </row>
    <row r="22" spans="1:151" s="221" customFormat="1">
      <c r="A22" s="199" t="s">
        <v>124</v>
      </c>
      <c r="B22" s="230" t="s">
        <v>250</v>
      </c>
    </row>
    <row r="23" spans="1:151" s="8" customFormat="1" ht="75">
      <c r="A23" s="101" t="s">
        <v>118</v>
      </c>
      <c r="B23" s="19" t="s">
        <v>134</v>
      </c>
      <c r="C23" s="150"/>
      <c r="D23" s="150"/>
    </row>
    <row r="24" spans="1:151" s="8" customFormat="1">
      <c r="A24" s="29" t="s">
        <v>117</v>
      </c>
      <c r="B24" s="25" t="s">
        <v>205</v>
      </c>
      <c r="C24" s="248"/>
      <c r="D24" s="248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151" s="243" customFormat="1">
      <c r="A25" s="85" t="s">
        <v>229</v>
      </c>
      <c r="B25" s="244" t="s">
        <v>284</v>
      </c>
      <c r="C25" s="234"/>
      <c r="D25" s="234"/>
    </row>
    <row r="28" spans="1:151">
      <c r="A28" s="231" t="s">
        <v>276</v>
      </c>
    </row>
  </sheetData>
  <sheetProtection algorithmName="SHA-512" hashValue="7FxnHqNdl8CovBuevDmPfu2+4cc2OFGjOb/SX+nsiUEsfV0VPME2SfdkyUYujhRm0h6BMW23h6udxgTiIcSXUg==" saltValue="LyRPSbaH6pLheWHBLpV9mQ==" spinCount="100000" sheet="1" sort="0" autoFilter="0"/>
  <dataValidations count="4">
    <dataValidation type="list" allowBlank="1" showInputMessage="1" showErrorMessage="1" sqref="B15:AE15">
      <formula1>"Präsenz, Digital, Hybrid"</formula1>
    </dataValidation>
    <dataValidation type="list" allowBlank="1" showInputMessage="1" showErrorMessage="1" sqref="B19:XFD19">
      <formula1>"Ja, Nein"</formula1>
    </dataValidation>
    <dataValidation type="list" allowBlank="1" showInputMessage="1" showErrorMessage="1" sqref="B18:XFD18">
      <formula1>"eigene Veranstaltung, Veranstaltung Dritter mit aktiver Beteiligung der KEFF+ als Vortragende oder Aussteller"</formula1>
    </dataValidation>
    <dataValidation type="list" allowBlank="1" showInputMessage="1" showErrorMessage="1" sqref="B22:XFD22">
      <formula1>"Veröffentlichung, Presseinformation, Kommunikationskampagne, Social Media Kanal, Newsletter, Flyer, Film / Video, TV / Radio, Firmenführung, Andere Maßnahme"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52" zoomScaleNormal="100" workbookViewId="0">
      <selection activeCell="B61" sqref="B61"/>
    </sheetView>
  </sheetViews>
  <sheetFormatPr baseColWidth="10" defaultColWidth="10.85546875" defaultRowHeight="15"/>
  <cols>
    <col min="1" max="1" width="47.42578125" style="37" customWidth="1"/>
    <col min="2" max="2" width="32.140625" style="34" bestFit="1" customWidth="1"/>
    <col min="3" max="3" width="33.140625" style="133" bestFit="1" customWidth="1"/>
    <col min="4" max="4" width="56.85546875" style="138" customWidth="1"/>
    <col min="5" max="16384" width="10.85546875" style="31"/>
  </cols>
  <sheetData>
    <row r="1" spans="1:8" ht="18.75">
      <c r="A1" s="33" t="s">
        <v>270</v>
      </c>
      <c r="F1" s="6"/>
      <c r="G1" s="6"/>
      <c r="H1" s="6"/>
    </row>
    <row r="2" spans="1:8" ht="18.75">
      <c r="A2" s="33"/>
      <c r="F2" s="6"/>
      <c r="G2" s="6"/>
      <c r="H2" s="6"/>
    </row>
    <row r="3" spans="1:8" ht="14.45" customHeight="1">
      <c r="A3" s="14" t="s">
        <v>202</v>
      </c>
      <c r="B3" s="30" t="str">
        <f>'KEFF+Check'!B3</f>
        <v>01.01.2024 - 31.12.2024</v>
      </c>
      <c r="C3" s="7"/>
      <c r="D3" s="272" t="s">
        <v>280</v>
      </c>
      <c r="F3" s="6"/>
      <c r="G3" s="6"/>
      <c r="H3" s="6"/>
    </row>
    <row r="4" spans="1:8">
      <c r="A4" s="35" t="s">
        <v>0</v>
      </c>
      <c r="B4" s="102" t="str">
        <f>'KEFF+Check'!B4</f>
        <v>Musterstelle</v>
      </c>
      <c r="C4" s="134"/>
      <c r="D4" s="272"/>
      <c r="F4" s="6"/>
      <c r="G4" s="6"/>
      <c r="H4" s="6"/>
    </row>
    <row r="5" spans="1:8">
      <c r="A5" s="35" t="s">
        <v>4</v>
      </c>
      <c r="B5" s="102" t="str">
        <f>'KEFF+Check'!B5</f>
        <v>Musterträger</v>
      </c>
      <c r="C5" s="134"/>
      <c r="D5" s="272"/>
      <c r="F5" s="6"/>
      <c r="G5" s="6"/>
      <c r="H5" s="6"/>
    </row>
    <row r="6" spans="1:8" ht="16.5" customHeight="1">
      <c r="A6" s="35" t="s">
        <v>113</v>
      </c>
      <c r="B6" s="102" t="str">
        <f>'KEFF+Check'!B6</f>
        <v>Jan Mustermann, Birgit Musterfrau</v>
      </c>
      <c r="C6" s="134"/>
      <c r="D6" s="272"/>
      <c r="F6" s="6"/>
      <c r="G6" s="6"/>
      <c r="H6" s="6"/>
    </row>
    <row r="7" spans="1:8">
      <c r="A7" s="53"/>
      <c r="B7" s="42"/>
      <c r="C7" s="134"/>
      <c r="D7" s="139"/>
      <c r="F7" s="6"/>
      <c r="G7" s="6"/>
      <c r="H7" s="6"/>
    </row>
    <row r="8" spans="1:8">
      <c r="A8" s="53"/>
      <c r="B8" s="42"/>
      <c r="C8" s="134"/>
      <c r="D8" s="139"/>
      <c r="F8" s="6"/>
      <c r="G8" s="6"/>
      <c r="H8" s="6"/>
    </row>
    <row r="9" spans="1:8">
      <c r="A9" s="53"/>
      <c r="B9" s="42"/>
      <c r="C9" s="134"/>
      <c r="D9" s="140"/>
      <c r="F9" s="6"/>
      <c r="G9" s="6"/>
      <c r="H9" s="6"/>
    </row>
    <row r="10" spans="1:8" ht="21">
      <c r="B10" s="137" t="s">
        <v>144</v>
      </c>
      <c r="C10" s="136"/>
      <c r="F10" s="6"/>
      <c r="G10" s="6"/>
      <c r="H10" s="6"/>
    </row>
    <row r="11" spans="1:8" s="32" customFormat="1" ht="21">
      <c r="A11" s="38" t="s">
        <v>7</v>
      </c>
      <c r="B11" s="118" t="s">
        <v>188</v>
      </c>
      <c r="C11" s="135" t="s">
        <v>187</v>
      </c>
      <c r="D11" s="141" t="s">
        <v>186</v>
      </c>
    </row>
    <row r="12" spans="1:8">
      <c r="A12" s="39" t="s">
        <v>138</v>
      </c>
      <c r="B12" s="40"/>
      <c r="C12" s="120"/>
      <c r="D12" s="188" t="s">
        <v>231</v>
      </c>
    </row>
    <row r="13" spans="1:8" s="79" customFormat="1">
      <c r="A13" s="103" t="s">
        <v>216</v>
      </c>
      <c r="B13" s="80">
        <f>COUNTIF('KEFF+Check'!10:10,"&lt;&gt;")-1</f>
        <v>1</v>
      </c>
      <c r="C13" s="121"/>
      <c r="D13" s="142" t="s">
        <v>231</v>
      </c>
    </row>
    <row r="14" spans="1:8">
      <c r="A14" s="104" t="s">
        <v>227</v>
      </c>
      <c r="B14" s="36">
        <f>COUNTIF('KEFF+Check'!16:16,"A")</f>
        <v>1</v>
      </c>
      <c r="C14" s="112"/>
      <c r="D14" s="143" t="s">
        <v>231</v>
      </c>
    </row>
    <row r="15" spans="1:8">
      <c r="A15" s="104" t="s">
        <v>228</v>
      </c>
      <c r="B15" s="36">
        <f>COUNTIF('KEFF+Check'!16:16,"B")</f>
        <v>0</v>
      </c>
      <c r="C15" s="121"/>
      <c r="D15" s="143" t="s">
        <v>275</v>
      </c>
    </row>
    <row r="16" spans="1:8" s="76" customFormat="1">
      <c r="A16" s="104" t="s">
        <v>259</v>
      </c>
      <c r="B16" s="80">
        <f>COUNTIFS('KEFF+Check'!15:15,"Kleinstunternehmen: bis 9 Beschäftigte",'KEFF+Check'!16:16,"A")</f>
        <v>0</v>
      </c>
      <c r="C16" s="254"/>
      <c r="D16" s="142"/>
    </row>
    <row r="17" spans="1:4" s="76" customFormat="1">
      <c r="A17" s="104" t="s">
        <v>260</v>
      </c>
      <c r="B17" s="80">
        <f>COUNTIFS('KEFF+Check'!15:15,"kleines Unternehmen: bis 49 Beschäftigte",'KEFF+Check'!16:16,"A")</f>
        <v>0</v>
      </c>
      <c r="C17" s="254"/>
      <c r="D17" s="142"/>
    </row>
    <row r="18" spans="1:4" s="76" customFormat="1">
      <c r="A18" s="104" t="s">
        <v>261</v>
      </c>
      <c r="B18" s="80">
        <f>COUNTIFS('KEFF+Check'!15:15,"mittleres Unternehmen: bis 249 Beschäftigte",'KEFF+Check'!16:16,"A")</f>
        <v>0</v>
      </c>
      <c r="C18" s="254"/>
      <c r="D18" s="142"/>
    </row>
    <row r="19" spans="1:4" s="76" customFormat="1">
      <c r="A19" s="104" t="s">
        <v>262</v>
      </c>
      <c r="B19" s="184">
        <f>COUNTIFS('KEFF+Check'!15:15,"Großunternehmen: ab 250 Beschäftigte",'KEFF+Check'!16:16,"A")</f>
        <v>1</v>
      </c>
      <c r="C19" s="254"/>
      <c r="D19" s="142"/>
    </row>
    <row r="20" spans="1:4" s="76" customFormat="1">
      <c r="A20" s="104" t="s">
        <v>263</v>
      </c>
      <c r="B20" s="80">
        <f>COUNTIFS('KEFF+Check'!15:15,"Kleinstunternehmen: bis 9 Beschäftigte",'KEFF+Check'!16:16,"B")</f>
        <v>0</v>
      </c>
      <c r="C20" s="254"/>
      <c r="D20" s="142"/>
    </row>
    <row r="21" spans="1:4" s="76" customFormat="1">
      <c r="A21" s="104" t="s">
        <v>264</v>
      </c>
      <c r="B21" s="80">
        <f>COUNTIFS('KEFF+Check'!15:15,"kleines Unternehmen: bis 49 Beschäftigte",'KEFF+Check'!16:16,"B")</f>
        <v>0</v>
      </c>
      <c r="C21" s="254"/>
      <c r="D21" s="142"/>
    </row>
    <row r="22" spans="1:4" s="76" customFormat="1" ht="14.25" customHeight="1">
      <c r="A22" s="104" t="s">
        <v>265</v>
      </c>
      <c r="B22" s="80">
        <f>COUNTIFS('KEFF+Check'!15:15,"mittleres Unternehmen: bis 249 Beschäftigte",'KEFF+Check'!16:16,"B")</f>
        <v>0</v>
      </c>
      <c r="C22" s="254"/>
      <c r="D22" s="142"/>
    </row>
    <row r="23" spans="1:4" s="76" customFormat="1">
      <c r="A23" s="104" t="s">
        <v>266</v>
      </c>
      <c r="B23" s="185">
        <f>COUNTIFS('KEFF+Check'!15:15,"Großunternehmen: ab 250 Beschäftigte",'KEFF+Check'!16:16,"B")</f>
        <v>0</v>
      </c>
      <c r="C23" s="254"/>
      <c r="D23" s="142"/>
    </row>
    <row r="24" spans="1:4">
      <c r="A24" s="41"/>
      <c r="B24" s="42"/>
      <c r="C24" s="122"/>
      <c r="D24" s="144"/>
    </row>
    <row r="25" spans="1:4">
      <c r="A25" s="224" t="s">
        <v>253</v>
      </c>
      <c r="B25" s="44"/>
      <c r="C25" s="123"/>
      <c r="D25" s="145"/>
    </row>
    <row r="26" spans="1:4">
      <c r="A26" s="165" t="s">
        <v>1</v>
      </c>
      <c r="B26" s="36">
        <f>COUNTIF('KEFF+Check'!20:29,"*")-10</f>
        <v>5</v>
      </c>
      <c r="C26" s="254"/>
      <c r="D26" s="143"/>
    </row>
    <row r="27" spans="1:4">
      <c r="A27" s="165" t="s">
        <v>2</v>
      </c>
      <c r="B27" s="36">
        <f>COUNTIF('KEFF+Check'!32:41,"*")-10</f>
        <v>6</v>
      </c>
      <c r="C27" s="254"/>
      <c r="D27" s="143"/>
    </row>
    <row r="28" spans="1:4">
      <c r="A28" s="45"/>
      <c r="C28" s="110"/>
      <c r="D28" s="146"/>
    </row>
    <row r="29" spans="1:4">
      <c r="A29" s="16" t="s">
        <v>111</v>
      </c>
      <c r="B29" s="16"/>
      <c r="C29" s="124"/>
      <c r="D29" s="147"/>
    </row>
    <row r="30" spans="1:4">
      <c r="A30" s="85" t="s">
        <v>217</v>
      </c>
      <c r="B30" s="46">
        <f>COUNTIF('KEFF+Check'!44:44,"Ja")</f>
        <v>1</v>
      </c>
      <c r="C30" s="255"/>
      <c r="D30" s="143"/>
    </row>
    <row r="31" spans="1:4">
      <c r="A31" s="77"/>
      <c r="B31" s="78"/>
      <c r="C31" s="125"/>
      <c r="D31" s="144"/>
    </row>
    <row r="32" spans="1:4">
      <c r="A32" s="16" t="s">
        <v>196</v>
      </c>
      <c r="B32" s="16"/>
      <c r="C32" s="124"/>
      <c r="D32" s="147"/>
    </row>
    <row r="33" spans="1:4" ht="30">
      <c r="A33" s="85" t="s">
        <v>218</v>
      </c>
      <c r="B33" s="46">
        <f>COUNTIF('KEFF+Check'!48:48,"Ja")</f>
        <v>1</v>
      </c>
      <c r="C33" s="255"/>
      <c r="D33" s="143"/>
    </row>
    <row r="34" spans="1:4">
      <c r="A34" s="77"/>
      <c r="B34" s="78"/>
      <c r="C34" s="125"/>
      <c r="D34" s="144"/>
    </row>
    <row r="35" spans="1:4">
      <c r="A35" s="84" t="s">
        <v>194</v>
      </c>
      <c r="B35" s="16"/>
      <c r="C35" s="124"/>
      <c r="D35" s="147"/>
    </row>
    <row r="36" spans="1:4" s="76" customFormat="1">
      <c r="A36" s="105" t="s">
        <v>195</v>
      </c>
      <c r="B36" s="80">
        <f>SUM(COUNTIF('Follow-up'!12:12,"Maßnahmen umgesetzt/Einsparungen quantifizierbar"), COUNTIF('Follow-up'!12:12,"Maßnahmen umgesetzt/ Einsparungen nicht quantifizierbar"),COUNTIF('Follow-up'!12:12,"Maßnahmen wurden nicht umgesetzt"),COUNTIF('Follow-up'!12:12,"Unternehmen hat keine Infos für KEFF+"))</f>
        <v>1</v>
      </c>
      <c r="C36" s="121"/>
      <c r="D36" s="142"/>
    </row>
    <row r="37" spans="1:4">
      <c r="A37" s="17"/>
      <c r="C37" s="110"/>
      <c r="D37" s="146"/>
    </row>
    <row r="38" spans="1:4">
      <c r="A38" s="43" t="s">
        <v>3</v>
      </c>
      <c r="B38" s="47"/>
      <c r="C38" s="126"/>
      <c r="D38" s="148"/>
    </row>
    <row r="39" spans="1:4" ht="33.75" customHeight="1">
      <c r="A39" s="106" t="s">
        <v>206</v>
      </c>
      <c r="B39" s="186">
        <f>COUNTIF('Follow-up'!17:17,"*")-1</f>
        <v>1</v>
      </c>
      <c r="C39" s="255"/>
      <c r="D39" s="143" t="s">
        <v>184</v>
      </c>
    </row>
    <row r="40" spans="1:4">
      <c r="A40" s="23" t="s">
        <v>3</v>
      </c>
      <c r="B40" s="48">
        <f>COUNTIF('Follow-up'!17:26,"*")-10</f>
        <v>3</v>
      </c>
      <c r="C40" s="255"/>
      <c r="D40" s="143"/>
    </row>
    <row r="41" spans="1:4">
      <c r="A41" s="45"/>
      <c r="C41" s="110"/>
      <c r="D41" s="146"/>
    </row>
    <row r="42" spans="1:4">
      <c r="A42" s="223" t="s">
        <v>252</v>
      </c>
      <c r="B42" s="47"/>
      <c r="C42" s="126"/>
      <c r="D42" s="187" t="s">
        <v>272</v>
      </c>
    </row>
    <row r="43" spans="1:4">
      <c r="A43" s="165" t="s">
        <v>8</v>
      </c>
      <c r="B43" s="36">
        <f>SUM('Follow-up'!30:30+'Follow-up'!34:34+'Follow-up'!38:38)</f>
        <v>50</v>
      </c>
      <c r="C43" s="255"/>
      <c r="D43" s="83"/>
    </row>
    <row r="44" spans="1:4" ht="18">
      <c r="A44" s="165" t="s">
        <v>139</v>
      </c>
      <c r="B44" s="36">
        <f>SUM('Follow-up'!31:31+'Follow-up'!35:35+'Follow-up'!39:39)</f>
        <v>367.38479999999998</v>
      </c>
      <c r="C44" s="255"/>
      <c r="D44" s="143"/>
    </row>
    <row r="45" spans="1:4">
      <c r="A45" s="165" t="s">
        <v>9</v>
      </c>
      <c r="B45" s="48">
        <f>SUM('Follow-up'!43:43+'Follow-up'!47:47+'Follow-up'!51:51)</f>
        <v>8000</v>
      </c>
      <c r="C45" s="255"/>
      <c r="D45" s="143"/>
    </row>
    <row r="46" spans="1:4" ht="18">
      <c r="A46" s="165" t="s">
        <v>140</v>
      </c>
      <c r="B46" s="36">
        <f>SUM('Follow-up'!44:44+'Follow-up'!48:48+'Follow-up'!52:52)</f>
        <v>2.9279999999999999</v>
      </c>
      <c r="C46" s="255"/>
      <c r="D46" s="143"/>
    </row>
    <row r="47" spans="1:4">
      <c r="A47" s="45"/>
      <c r="C47" s="110"/>
      <c r="D47" s="146"/>
    </row>
    <row r="48" spans="1:4" ht="42.75" customHeight="1">
      <c r="A48" s="84" t="s">
        <v>180</v>
      </c>
      <c r="B48" s="16"/>
      <c r="C48" s="124"/>
      <c r="D48" s="147" t="s">
        <v>234</v>
      </c>
    </row>
    <row r="49" spans="1:4" ht="30">
      <c r="A49" s="95" t="s">
        <v>200</v>
      </c>
      <c r="B49" s="107">
        <f>SUM('Follow-up'!55:55)</f>
        <v>0</v>
      </c>
      <c r="C49" s="255"/>
      <c r="D49" s="83" t="s">
        <v>182</v>
      </c>
    </row>
    <row r="50" spans="1:4">
      <c r="A50" s="108" t="s">
        <v>141</v>
      </c>
      <c r="B50" s="107">
        <f>SUM('Follow-up'!56:56)</f>
        <v>0</v>
      </c>
      <c r="C50" s="255"/>
      <c r="D50" s="83" t="s">
        <v>207</v>
      </c>
    </row>
    <row r="51" spans="1:4">
      <c r="A51" s="104" t="s">
        <v>125</v>
      </c>
      <c r="B51" s="49">
        <f>SUM('Follow-up'!57:57)</f>
        <v>0</v>
      </c>
      <c r="C51" s="255"/>
      <c r="D51" s="83" t="s">
        <v>183</v>
      </c>
    </row>
    <row r="52" spans="1:4" s="69" customFormat="1">
      <c r="A52" s="104" t="s">
        <v>181</v>
      </c>
      <c r="B52" s="109">
        <f>SUM(B49:B51)</f>
        <v>0</v>
      </c>
      <c r="C52" s="253"/>
      <c r="D52" s="83" t="s">
        <v>275</v>
      </c>
    </row>
    <row r="53" spans="1:4">
      <c r="A53" s="45"/>
      <c r="C53" s="110"/>
      <c r="D53" s="146"/>
    </row>
    <row r="54" spans="1:4">
      <c r="A54" s="43" t="s">
        <v>6</v>
      </c>
      <c r="B54" s="47"/>
      <c r="C54" s="126"/>
      <c r="D54" s="148"/>
    </row>
    <row r="55" spans="1:4">
      <c r="A55" s="24" t="s">
        <v>91</v>
      </c>
      <c r="B55" s="48">
        <f>COUNTIF(Öffentlichkeitsarbeit!9:9,"*")-1</f>
        <v>1</v>
      </c>
      <c r="C55" s="112"/>
      <c r="D55" s="83" t="s">
        <v>273</v>
      </c>
    </row>
    <row r="56" spans="1:4">
      <c r="A56" s="45"/>
      <c r="C56" s="110"/>
      <c r="D56" s="146"/>
    </row>
    <row r="57" spans="1:4">
      <c r="A57" s="43" t="s">
        <v>34</v>
      </c>
      <c r="B57" s="50"/>
      <c r="C57" s="111"/>
      <c r="D57" s="149"/>
    </row>
    <row r="58" spans="1:4">
      <c r="A58" s="24" t="s">
        <v>35</v>
      </c>
      <c r="B58" s="36">
        <f>COUNTIF(Öffentlichkeitsarbeit!14:14,"*")-1</f>
        <v>1</v>
      </c>
      <c r="C58" s="112"/>
      <c r="D58" s="143" t="s">
        <v>233</v>
      </c>
    </row>
    <row r="59" spans="1:4">
      <c r="A59" s="228" t="s">
        <v>224</v>
      </c>
      <c r="B59" s="36">
        <f>COUNTIF(Öffentlichkeitsarbeit!18:18,"eigene Veranstaltung")</f>
        <v>0</v>
      </c>
      <c r="C59" s="121"/>
      <c r="D59" s="143" t="s">
        <v>185</v>
      </c>
    </row>
    <row r="60" spans="1:4" s="69" customFormat="1" ht="30">
      <c r="A60" s="229" t="s">
        <v>225</v>
      </c>
      <c r="B60" s="174">
        <f>COUNTIF(Öffentlichkeitsarbeit!18:18,"Veranstaltung Dritter mit aktiver Beteiligung der KEFF+ als Vortragende oder Aussteller")</f>
        <v>1</v>
      </c>
      <c r="C60" s="255"/>
      <c r="D60" s="143" t="s">
        <v>221</v>
      </c>
    </row>
    <row r="61" spans="1:4">
      <c r="A61" s="24" t="s">
        <v>255</v>
      </c>
      <c r="B61" s="36">
        <f>SUM(Öffentlichkeitsarbeit!17:17)</f>
        <v>63</v>
      </c>
      <c r="C61" s="255"/>
      <c r="D61" s="143"/>
    </row>
    <row r="62" spans="1:4">
      <c r="A62" s="51"/>
      <c r="B62" s="42"/>
      <c r="C62" s="122"/>
      <c r="D62" s="144"/>
    </row>
    <row r="63" spans="1:4">
      <c r="A63" s="43" t="s">
        <v>112</v>
      </c>
      <c r="B63" s="50" t="s">
        <v>116</v>
      </c>
      <c r="C63" s="111"/>
      <c r="D63" s="149"/>
    </row>
    <row r="64" spans="1:4" ht="15" customHeight="1">
      <c r="A64" s="52" t="s">
        <v>115</v>
      </c>
      <c r="B64" s="36">
        <f>COUNTIF(Öffentlichkeitsarbeit!22:22,"Veröffentlichung")</f>
        <v>0</v>
      </c>
      <c r="C64" s="255"/>
      <c r="D64" s="143" t="s">
        <v>232</v>
      </c>
    </row>
    <row r="65" spans="1:4">
      <c r="A65" s="52" t="s">
        <v>258</v>
      </c>
      <c r="B65" s="36">
        <f>COUNTIF(Öffentlichkeitsarbeit!22:22,"Presseinformation")</f>
        <v>0</v>
      </c>
      <c r="C65" s="255"/>
      <c r="D65" s="143" t="s">
        <v>232</v>
      </c>
    </row>
    <row r="66" spans="1:4">
      <c r="A66" s="114" t="s">
        <v>119</v>
      </c>
      <c r="B66" s="113">
        <f>COUNTIF(Öffentlichkeitsarbeit!22:22,"Kommunikationskampagne")</f>
        <v>0</v>
      </c>
      <c r="C66" s="255"/>
      <c r="D66" s="143" t="s">
        <v>257</v>
      </c>
    </row>
    <row r="67" spans="1:4" ht="17.25" customHeight="1">
      <c r="A67" s="52" t="s">
        <v>250</v>
      </c>
      <c r="B67" s="36">
        <f>COUNTIF(Öffentlichkeitsarbeit!22:22,"Social Media Kanal")</f>
        <v>1</v>
      </c>
      <c r="C67" s="255"/>
      <c r="D67" s="143" t="s">
        <v>257</v>
      </c>
    </row>
    <row r="68" spans="1:4">
      <c r="A68" s="52" t="s">
        <v>121</v>
      </c>
      <c r="B68" s="36">
        <f>COUNTIF(Öffentlichkeitsarbeit!22:22,"Newsletter")</f>
        <v>0</v>
      </c>
      <c r="C68" s="255"/>
      <c r="D68" s="143" t="s">
        <v>257</v>
      </c>
    </row>
    <row r="69" spans="1:4">
      <c r="A69" s="52" t="s">
        <v>120</v>
      </c>
      <c r="B69" s="36">
        <f>COUNTIF(Öffentlichkeitsarbeit!22:22,"Flyer")</f>
        <v>0</v>
      </c>
      <c r="C69" s="255"/>
      <c r="D69" s="143" t="s">
        <v>257</v>
      </c>
    </row>
    <row r="70" spans="1:4">
      <c r="A70" s="52" t="s">
        <v>142</v>
      </c>
      <c r="B70" s="36">
        <f>COUNTIF(Öffentlichkeitsarbeit!22:22,"Film / Video")</f>
        <v>0</v>
      </c>
      <c r="C70" s="255"/>
      <c r="D70" s="143" t="s">
        <v>257</v>
      </c>
    </row>
    <row r="71" spans="1:4">
      <c r="A71" s="52" t="s">
        <v>143</v>
      </c>
      <c r="B71" s="36">
        <f>COUNTIF(Öffentlichkeitsarbeit!22:22,"TV / Radio")</f>
        <v>0</v>
      </c>
      <c r="C71" s="255"/>
      <c r="D71" s="143" t="s">
        <v>257</v>
      </c>
    </row>
    <row r="72" spans="1:4">
      <c r="A72" s="52" t="s">
        <v>122</v>
      </c>
      <c r="B72" s="36">
        <f>COUNTIF(Öffentlichkeitsarbeit!22:22,"Firmenführung")</f>
        <v>0</v>
      </c>
      <c r="C72" s="255"/>
      <c r="D72" s="143" t="s">
        <v>257</v>
      </c>
    </row>
    <row r="73" spans="1:4">
      <c r="A73" s="222" t="s">
        <v>251</v>
      </c>
      <c r="B73" s="36">
        <f>COUNTIF(Öffentlichkeitsarbeit!22:22,"Andere Maßnahme")</f>
        <v>0</v>
      </c>
      <c r="C73" s="255"/>
      <c r="D73" s="143" t="s">
        <v>257</v>
      </c>
    </row>
    <row r="74" spans="1:4" s="225" customFormat="1">
      <c r="A74" s="226" t="s">
        <v>256</v>
      </c>
      <c r="B74" s="227">
        <f>SUM(B66:B73)</f>
        <v>1</v>
      </c>
      <c r="C74" s="255"/>
      <c r="D74" s="143" t="s">
        <v>257</v>
      </c>
    </row>
  </sheetData>
  <sheetProtection algorithmName="SHA-512" hashValue="SCnzALj7ttIlg+px94TVDhkIPt/EoujOwD6l8yHA84ZQ7M4s4vy5VVY45YYyasUYjvI52T3vYX/OFry4gMq75A==" saltValue="4JGyfAtS6LlHwPak7RX2JA==" spinCount="100000" sheet="1" objects="1" scenarios="1"/>
  <mergeCells count="1">
    <mergeCell ref="D3:D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zoomScaleNormal="100" workbookViewId="0">
      <pane ySplit="16" topLeftCell="A17" activePane="bottomLeft" state="frozen"/>
      <selection activeCell="B1" sqref="B1"/>
      <selection pane="bottomLeft" activeCell="A3" sqref="A3"/>
    </sheetView>
  </sheetViews>
  <sheetFormatPr baseColWidth="10" defaultColWidth="13.5703125" defaultRowHeight="15.75"/>
  <cols>
    <col min="1" max="1" width="202.42578125" style="63" customWidth="1"/>
    <col min="2" max="16384" width="13.5703125" style="63"/>
  </cols>
  <sheetData>
    <row r="1" spans="1:1" s="61" customFormat="1">
      <c r="A1" s="60" t="s">
        <v>174</v>
      </c>
    </row>
    <row r="2" spans="1:1" ht="9.75" customHeight="1">
      <c r="A2" s="62"/>
    </row>
    <row r="3" spans="1:1" ht="31.5">
      <c r="A3" s="64" t="s">
        <v>175</v>
      </c>
    </row>
    <row r="4" spans="1:1">
      <c r="A4" s="159"/>
    </row>
    <row r="5" spans="1:1">
      <c r="A5" s="65" t="s">
        <v>176</v>
      </c>
    </row>
    <row r="6" spans="1:1">
      <c r="A6" s="160"/>
    </row>
    <row r="7" spans="1:1">
      <c r="A7" s="65" t="s">
        <v>177</v>
      </c>
    </row>
    <row r="8" spans="1:1">
      <c r="A8" s="159"/>
    </row>
    <row r="9" spans="1:1">
      <c r="A9" s="65" t="s">
        <v>208</v>
      </c>
    </row>
    <row r="10" spans="1:1">
      <c r="A10" s="159"/>
    </row>
    <row r="11" spans="1:1">
      <c r="A11" s="65" t="s">
        <v>178</v>
      </c>
    </row>
    <row r="12" spans="1:1">
      <c r="A12" s="159"/>
    </row>
    <row r="13" spans="1:1">
      <c r="A13" s="65" t="s">
        <v>179</v>
      </c>
    </row>
    <row r="14" spans="1:1">
      <c r="A14" s="159"/>
    </row>
    <row r="15" spans="1:1">
      <c r="A15" s="65" t="s">
        <v>189</v>
      </c>
    </row>
    <row r="16" spans="1:1">
      <c r="A16" s="161"/>
    </row>
    <row r="17" spans="1:1">
      <c r="A17" s="66"/>
    </row>
    <row r="18" spans="1:1">
      <c r="A18" s="67"/>
    </row>
    <row r="19" spans="1:1">
      <c r="A19" s="67"/>
    </row>
    <row r="20" spans="1:1">
      <c r="A20" s="67"/>
    </row>
    <row r="21" spans="1:1">
      <c r="A21" s="67"/>
    </row>
    <row r="22" spans="1:1">
      <c r="A22" s="67"/>
    </row>
    <row r="23" spans="1:1">
      <c r="A23" s="67"/>
    </row>
    <row r="24" spans="1:1">
      <c r="A24" s="67"/>
    </row>
    <row r="25" spans="1:1">
      <c r="A25" s="67"/>
    </row>
    <row r="26" spans="1:1">
      <c r="A26" s="67"/>
    </row>
    <row r="27" spans="1:1">
      <c r="A27" s="67"/>
    </row>
    <row r="28" spans="1:1">
      <c r="A28" s="67"/>
    </row>
    <row r="29" spans="1:1">
      <c r="A29" s="67"/>
    </row>
    <row r="30" spans="1:1">
      <c r="A30" s="67"/>
    </row>
    <row r="31" spans="1:1">
      <c r="A31" s="67"/>
    </row>
    <row r="32" spans="1:1">
      <c r="A32" s="67"/>
    </row>
    <row r="33" spans="1:1">
      <c r="A33" s="67"/>
    </row>
    <row r="34" spans="1:1">
      <c r="A34" s="67"/>
    </row>
    <row r="35" spans="1:1">
      <c r="A35" s="67"/>
    </row>
    <row r="36" spans="1:1">
      <c r="A36" s="67"/>
    </row>
    <row r="37" spans="1:1">
      <c r="A37" s="67"/>
    </row>
    <row r="38" spans="1:1">
      <c r="A38" s="67"/>
    </row>
    <row r="39" spans="1:1">
      <c r="A39" s="67"/>
    </row>
    <row r="40" spans="1:1">
      <c r="A40" s="67"/>
    </row>
    <row r="41" spans="1:1">
      <c r="A41" s="67"/>
    </row>
    <row r="42" spans="1:1">
      <c r="A42" s="67"/>
    </row>
    <row r="43" spans="1:1">
      <c r="A43" s="67"/>
    </row>
    <row r="44" spans="1:1">
      <c r="A44" s="67"/>
    </row>
    <row r="45" spans="1:1">
      <c r="A45" s="67"/>
    </row>
    <row r="46" spans="1:1">
      <c r="A46" s="67"/>
    </row>
    <row r="47" spans="1:1">
      <c r="A47" s="67"/>
    </row>
    <row r="48" spans="1:1">
      <c r="A48" s="67"/>
    </row>
    <row r="49" spans="1:1">
      <c r="A49" s="67"/>
    </row>
    <row r="50" spans="1:1">
      <c r="A50" s="67"/>
    </row>
    <row r="51" spans="1:1">
      <c r="A51" s="67"/>
    </row>
    <row r="52" spans="1:1">
      <c r="A52" s="67"/>
    </row>
    <row r="53" spans="1:1">
      <c r="A53" s="67"/>
    </row>
    <row r="54" spans="1:1">
      <c r="A54" s="67"/>
    </row>
    <row r="55" spans="1:1">
      <c r="A55" s="67"/>
    </row>
    <row r="56" spans="1:1">
      <c r="A56" s="67"/>
    </row>
    <row r="57" spans="1:1">
      <c r="A57" s="68"/>
    </row>
  </sheetData>
  <sheetProtection algorithmName="SHA-512" hashValue="ZxzaHobABJkwQRaCSLN6Hi84BVrr2Rw00ZAET1RgjQWoelxXT9pIDFUv4lr3aCI/YYekeg4ZUzuTGCiVTfLk8Q==" saltValue="+DSqCCQ8oaQM+4iaEUlCtA==" spinCount="100000" sheet="1" objects="1" scenarios="1"/>
  <printOptions horizontalCentered="1"/>
  <pageMargins left="0.39370078740157483" right="0.39370078740157483" top="1.1811023622047245" bottom="0.78740157480314965" header="0.39370078740157483" footer="0.39370078740157483"/>
  <pageSetup paperSize="9" scale="68" orientation="landscape" r:id="rId1"/>
  <headerFooter>
    <oddFooter>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2" sqref="A2"/>
    </sheetView>
  </sheetViews>
  <sheetFormatPr baseColWidth="10" defaultRowHeight="15"/>
  <cols>
    <col min="2" max="2" width="83" customWidth="1"/>
    <col min="5" max="5" width="64.5703125" customWidth="1"/>
  </cols>
  <sheetData>
    <row r="1" spans="1:6">
      <c r="A1" s="2"/>
      <c r="D1" s="4"/>
    </row>
    <row r="2" spans="1:6">
      <c r="A2" s="5" t="s">
        <v>81</v>
      </c>
      <c r="C2" s="1" t="s">
        <v>82</v>
      </c>
      <c r="D2" s="4"/>
      <c r="F2" s="1"/>
    </row>
    <row r="3" spans="1:6">
      <c r="A3" s="2" t="s">
        <v>36</v>
      </c>
      <c r="C3" t="s">
        <v>57</v>
      </c>
      <c r="F3" s="3"/>
    </row>
    <row r="4" spans="1:6">
      <c r="A4" s="2" t="s">
        <v>37</v>
      </c>
      <c r="C4" t="s">
        <v>58</v>
      </c>
    </row>
    <row r="5" spans="1:6">
      <c r="A5" s="2" t="s">
        <v>38</v>
      </c>
      <c r="C5" t="s">
        <v>59</v>
      </c>
    </row>
    <row r="6" spans="1:6">
      <c r="A6" s="2" t="s">
        <v>39</v>
      </c>
      <c r="C6" t="s">
        <v>60</v>
      </c>
      <c r="F6" s="3"/>
    </row>
    <row r="7" spans="1:6">
      <c r="A7" s="2" t="s">
        <v>40</v>
      </c>
      <c r="C7" t="s">
        <v>61</v>
      </c>
    </row>
    <row r="8" spans="1:6">
      <c r="A8" s="2" t="s">
        <v>41</v>
      </c>
      <c r="C8" t="s">
        <v>62</v>
      </c>
      <c r="F8" s="3"/>
    </row>
    <row r="9" spans="1:6">
      <c r="A9" s="2" t="s">
        <v>42</v>
      </c>
      <c r="C9" t="s">
        <v>63</v>
      </c>
    </row>
    <row r="10" spans="1:6">
      <c r="A10" s="2" t="s">
        <v>43</v>
      </c>
      <c r="C10" t="s">
        <v>64</v>
      </c>
    </row>
    <row r="11" spans="1:6">
      <c r="A11" s="2" t="s">
        <v>44</v>
      </c>
      <c r="C11" t="s">
        <v>65</v>
      </c>
    </row>
    <row r="12" spans="1:6">
      <c r="A12" s="2" t="s">
        <v>45</v>
      </c>
      <c r="C12" t="s">
        <v>66</v>
      </c>
    </row>
    <row r="13" spans="1:6">
      <c r="A13" s="2" t="s">
        <v>46</v>
      </c>
      <c r="C13" t="s">
        <v>67</v>
      </c>
    </row>
    <row r="14" spans="1:6">
      <c r="A14" s="2" t="s">
        <v>47</v>
      </c>
      <c r="C14" t="s">
        <v>68</v>
      </c>
    </row>
    <row r="15" spans="1:6">
      <c r="A15" s="2" t="s">
        <v>48</v>
      </c>
      <c r="C15" t="s">
        <v>69</v>
      </c>
    </row>
    <row r="16" spans="1:6">
      <c r="A16" s="2" t="s">
        <v>49</v>
      </c>
      <c r="C16" t="s">
        <v>70</v>
      </c>
    </row>
    <row r="17" spans="1:3">
      <c r="A17" s="2" t="s">
        <v>50</v>
      </c>
      <c r="C17" t="s">
        <v>71</v>
      </c>
    </row>
    <row r="18" spans="1:3">
      <c r="A18" s="2" t="s">
        <v>51</v>
      </c>
      <c r="C18" t="s">
        <v>72</v>
      </c>
    </row>
    <row r="19" spans="1:3">
      <c r="A19" s="2" t="s">
        <v>52</v>
      </c>
      <c r="C19" t="s">
        <v>73</v>
      </c>
    </row>
    <row r="20" spans="1:3">
      <c r="A20" s="2" t="s">
        <v>53</v>
      </c>
      <c r="C20" t="s">
        <v>74</v>
      </c>
    </row>
    <row r="21" spans="1:3">
      <c r="A21" s="2" t="s">
        <v>54</v>
      </c>
      <c r="C21" t="s">
        <v>75</v>
      </c>
    </row>
    <row r="22" spans="1:3">
      <c r="A22" s="2" t="s">
        <v>55</v>
      </c>
      <c r="C22" t="s">
        <v>76</v>
      </c>
    </row>
    <row r="23" spans="1:3">
      <c r="A23" s="2" t="s">
        <v>56</v>
      </c>
      <c r="C23" t="s">
        <v>77</v>
      </c>
    </row>
    <row r="24" spans="1:3">
      <c r="A24" s="2"/>
      <c r="C24" t="s">
        <v>78</v>
      </c>
    </row>
    <row r="25" spans="1:3">
      <c r="A25" s="2"/>
      <c r="C25" t="s">
        <v>79</v>
      </c>
    </row>
    <row r="26" spans="1:3">
      <c r="A26" s="2"/>
      <c r="C26" t="s">
        <v>80</v>
      </c>
    </row>
    <row r="27" spans="1:3">
      <c r="A27" s="2"/>
    </row>
    <row r="28" spans="1:3">
      <c r="A28" s="2"/>
    </row>
    <row r="30" spans="1:3">
      <c r="A30" s="1" t="s">
        <v>222</v>
      </c>
    </row>
    <row r="31" spans="1:3">
      <c r="A31" t="s">
        <v>235</v>
      </c>
    </row>
    <row r="32" spans="1:3">
      <c r="A32" t="s">
        <v>236</v>
      </c>
    </row>
    <row r="33" spans="1:1">
      <c r="A33" t="s">
        <v>237</v>
      </c>
    </row>
    <row r="34" spans="1:1">
      <c r="A34" t="s">
        <v>238</v>
      </c>
    </row>
  </sheetData>
  <sheetProtection algorithmName="SHA-512" hashValue="/laxeylgdfpeXw+4Toxe5ymWWE0cxot6YADc8oueRVFwWwYq85T2Tm0coyhoHNb/3jqAAQ4lFGJDaysM9Y0TMg==" saltValue="Dt3P2uNebsGgnhSf8UUGK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ndort xmlns="f0a6c3f4-25a7-4ed4-8aeb-4a0769efc5e6">Öffentliches Dokument</Standort>
    <Standort_x0020_ZuMa_x0020_oder_x0020_EFRE_x002d_Internetseite xmlns="4cca0dfe-6cf5-4daf-a408-515587581398">EFRE-Internetseite</Standort_x0020_ZuMa_x0020_oder_x0020_EFRE_x002d_Internetseite>
    <Gültig_x0020_bis xmlns="f0a6c3f4-25a7-4ed4-8aeb-4a0769efc5e6" xsi:nil="true"/>
    <Verantwortlicher xmlns="ba583da3-5591-4248-ab4a-2115bb7f9dc5">
      <UserInfo>
        <DisplayName/>
        <AccountId xsi:nil="true"/>
        <AccountType/>
      </UserInfo>
    </Verantwortlicher>
    <_x0056_wV1 xmlns="4cca0dfe-6cf5-4daf-a408-515587581398">9 VwV RE</_x0056_wV1>
    <Inhalt_x0020_des_x0020_Dokuments xmlns="4cca0dfe-6cf5-4daf-a408-515587581398">60 Zwischen-/Verwendungsnachweis | Zwischen-/Abschlussbericht</Inhalt_x0020_des_x0020_Dokuments>
    <Foerdertatbestand xmlns="4cca0dfe-6cf5-4daf-a408-515587581398">9 VwV RE	| "KEFF + = Regionale Kompetenzstellen für Ressourceneffizienz "</Foerdertatbestand>
    <Verfahrensschritt xmlns="4cca0dfe-6cf5-4daf-a408-515587581398">60 Zwischen-/Verwendungsnachweis</Verfahrensschritt>
    <j0321ce628a14bedbca7f692c0db0ac3 xmlns="f0a6c3f4-25a7-4ed4-8aeb-4a0769efc5e6">
      <Terms xmlns="http://schemas.microsoft.com/office/infopath/2007/PartnerControls"/>
    </j0321ce628a14bedbca7f692c0db0ac3>
    <Bemerkung xmlns="4cca0dfe-6cf5-4daf-a408-515587581398" xsi:nil="true"/>
    <Art_x0020_des_x0020_Formulars xmlns="f0a6c3f4-25a7-4ed4-8aeb-4a0769efc5e6">VwV-spezifisch</Art_x0020_des_x0020_Formulars>
    <Online_x0020_ab xmlns="f0a6c3f4-25a7-4ed4-8aeb-4a0769efc5e6" xsi:nil="true"/>
    <Gültig_x0020_ab xmlns="f0a6c3f4-25a7-4ed4-8aeb-4a0769efc5e6">2024-10-23T22:00:00+00:00</Gültig_x0020_ab>
    <Bearbeitungsstand xmlns="f0a6c3f4-25a7-4ed4-8aeb-4a0769efc5e6">Endfassung</Bearbeitungsstand>
    <ibf2b30988204b4cb71bd207196b7d5a xmlns="f0a6c3f4-25a7-4ed4-8aeb-4a0769efc5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EFRE</TermName>
          <TermId xmlns="http://schemas.microsoft.com/office/infopath/2007/PartnerControls">1d0bbcf1-cf53-47bd-9f08-30acb2c3f620</TermId>
        </TermInfo>
      </Terms>
    </ibf2b30988204b4cb71bd207196b7d5a>
    <TaxCatchAll xmlns="85add35d-c6e0-4489-8974-a92c8b04369d">
      <Value>13</Value>
    </TaxCatchAll>
    <_dlc_DocId xmlns="85add35d-c6e0-4489-8974-a92c8b04369d">MLRID-1496383176-795</_dlc_DocId>
    <_dlc_DocIdUrl xmlns="85add35d-c6e0-4489-8974-a92c8b04369d">
      <Url>https://sp.bitbw.bwl.de/MLR/EFRE/Formulare_2021-27/_layouts/15/DocIdRedir.aspx?ID=MLRID-1496383176-795</Url>
      <Description>MLRID-1496383176-795</Description>
    </_dlc_DocIdUrl>
    <zgSt xmlns="4cca0dfe-6cf5-4daf-a408-515587581398">zgStL</zgSt>
    <Metadaten_x0020_ge_x00e4_ndert_x0020_von xmlns="4cca0dfe-6cf5-4daf-a408-515587581398">
      <UserInfo>
        <DisplayName/>
        <AccountId xsi:nil="true"/>
        <AccountType/>
      </UserInfo>
    </Metadaten_x0020_ge_x00e4_ndert_x0020_v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9ADAD1A66709419E9090A67495DE70" ma:contentTypeVersion="10" ma:contentTypeDescription="Ein neues Dokument erstellen." ma:contentTypeScope="" ma:versionID="86e7ad6009d84509a38d76e3e22a534f">
  <xsd:schema xmlns:xsd="http://www.w3.org/2001/XMLSchema" xmlns:xs="http://www.w3.org/2001/XMLSchema" xmlns:p="http://schemas.microsoft.com/office/2006/metadata/properties" xmlns:ns2="f0a6c3f4-25a7-4ed4-8aeb-4a0769efc5e6" xmlns:ns3="4cca0dfe-6cf5-4daf-a408-515587581398" xmlns:ns4="ba583da3-5591-4248-ab4a-2115bb7f9dc5" xmlns:ns5="85add35d-c6e0-4489-8974-a92c8b04369d" targetNamespace="http://schemas.microsoft.com/office/2006/metadata/properties" ma:root="true" ma:fieldsID="ed97c987efaddfc1c56f511519a6f69d" ns2:_="" ns3:_="" ns4:_="" ns5:_="">
    <xsd:import namespace="f0a6c3f4-25a7-4ed4-8aeb-4a0769efc5e6"/>
    <xsd:import namespace="4cca0dfe-6cf5-4daf-a408-515587581398"/>
    <xsd:import namespace="ba583da3-5591-4248-ab4a-2115bb7f9dc5"/>
    <xsd:import namespace="85add35d-c6e0-4489-8974-a92c8b04369d"/>
    <xsd:element name="properties">
      <xsd:complexType>
        <xsd:sequence>
          <xsd:element name="documentManagement">
            <xsd:complexType>
              <xsd:all>
                <xsd:element ref="ns2:Art_x0020_des_x0020_Formulars"/>
                <xsd:element ref="ns2:Bearbeitungsstand"/>
                <xsd:element ref="ns2:Standort"/>
                <xsd:element ref="ns3:_x0056_wV1"/>
                <xsd:element ref="ns3:Foerdertatbestand"/>
                <xsd:element ref="ns3:Verfahrensschritt"/>
                <xsd:element ref="ns3:Inhalt_x0020_des_x0020_Dokuments"/>
                <xsd:element ref="ns2:Gültig_x0020_ab" minOccurs="0"/>
                <xsd:element ref="ns2:Gültig_x0020_bis" minOccurs="0"/>
                <xsd:element ref="ns2:Online_x0020_ab" minOccurs="0"/>
                <xsd:element ref="ns4:Verantwortlicher" minOccurs="0"/>
                <xsd:element ref="ns5:_dlc_DocId" minOccurs="0"/>
                <xsd:element ref="ns5:_dlc_DocIdUrl" minOccurs="0"/>
                <xsd:element ref="ns5:_dlc_DocIdPersistId" minOccurs="0"/>
                <xsd:element ref="ns5:SharedWithUsers" minOccurs="0"/>
                <xsd:element ref="ns2:j0321ce628a14bedbca7f692c0db0ac3" minOccurs="0"/>
                <xsd:element ref="ns5:TaxCatchAll" minOccurs="0"/>
                <xsd:element ref="ns2:ibf2b30988204b4cb71bd207196b7d5a" minOccurs="0"/>
                <xsd:element ref="ns3:Bemerkung" minOccurs="0"/>
                <xsd:element ref="ns3:Standort_x0020_ZuMa_x0020_oder_x0020_EFRE_x002d_Internetseite"/>
                <xsd:element ref="ns3:zgSt"/>
                <xsd:element ref="ns3:Metadaten_x0020_ge_x00e4_ndert_x0020_v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6c3f4-25a7-4ed4-8aeb-4a0769efc5e6" elementFormDefault="qualified">
    <xsd:import namespace="http://schemas.microsoft.com/office/2006/documentManagement/types"/>
    <xsd:import namespace="http://schemas.microsoft.com/office/infopath/2007/PartnerControls"/>
    <xsd:element name="Art_x0020_des_x0020_Formulars" ma:index="2" ma:displayName="Art des Formulars" ma:default="VwV-spezifisch" ma:format="Dropdown" ma:indexed="true" ma:internalName="Art_x0020_des_x0020_Formulars" ma:readOnly="false">
      <xsd:simpleType>
        <xsd:restriction base="dms:Choice">
          <xsd:enumeration value="Muster"/>
          <xsd:enumeration value="VwV-spezifisch"/>
          <xsd:enumeration value="VwV-übergreifend"/>
        </xsd:restriction>
      </xsd:simpleType>
    </xsd:element>
    <xsd:element name="Bearbeitungsstand" ma:index="3" ma:displayName="Bearbeitungsstand" ma:default="Endfassung" ma:format="Dropdown" ma:internalName="Bearbeitungsstand" ma:readOnly="false">
      <xsd:simpleType>
        <xsd:restriction base="dms:Choice">
          <xsd:enumeration value="Entwurf"/>
          <xsd:enumeration value="Endfassung"/>
          <xsd:enumeration value="nicht zutreffend"/>
        </xsd:restriction>
      </xsd:simpleType>
    </xsd:element>
    <xsd:element name="Standort" ma:index="4" ma:displayName="Standort" ma:default="Öffentliches Dokument" ma:description="Angabe, ob das Formular für Kunden oder nur verwaltungsintern verwendet wird" ma:format="Dropdown" ma:internalName="Standort" ma:readOnly="false">
      <xsd:simpleType>
        <xsd:restriction base="dms:Choice">
          <xsd:enumeration value="Öffentliches Dokument"/>
          <xsd:enumeration value="Internes Dokument"/>
        </xsd:restriction>
      </xsd:simpleType>
    </xsd:element>
    <xsd:element name="Gültig_x0020_ab" ma:index="9" nillable="true" ma:displayName="Datum des Dokuments" ma:format="DateOnly" ma:internalName="G_x00fc_ltig_x0020_ab" ma:readOnly="false">
      <xsd:simpleType>
        <xsd:restriction base="dms:DateTime"/>
      </xsd:simpleType>
    </xsd:element>
    <xsd:element name="Gültig_x0020_bis" ma:index="10" nillable="true" ma:displayName="Gültig bis" ma:description="Enddatum der Gültigkeit" ma:format="DateOnly" ma:internalName="G_x00fc_ltig_x0020_bis" ma:readOnly="false">
      <xsd:simpleType>
        <xsd:restriction base="dms:DateTime"/>
      </xsd:simpleType>
    </xsd:element>
    <xsd:element name="Online_x0020_ab" ma:index="11" nillable="true" ma:displayName="Online" ma:description="Angabe, wann das Dokument auf der EFRE-Webseite veröffentlicht wurde." ma:format="DateOnly" ma:internalName="Online_x0020_ab" ma:readOnly="false">
      <xsd:simpleType>
        <xsd:restriction base="dms:DateTime"/>
      </xsd:simpleType>
    </xsd:element>
    <xsd:element name="j0321ce628a14bedbca7f692c0db0ac3" ma:index="21" nillable="true" ma:taxonomy="true" ma:internalName="j0321ce628a14bedbca7f692c0db0ac3" ma:taxonomyFieldName="Zust_x00e4_ndige_x0020_Stelle" ma:displayName="Zuständige Stelle" ma:default="" ma:fieldId="{30321ce6-28a1-4bed-bca7-f692c0db0ac3}" ma:sspId="f7cd9f6c-e3b6-4b24-b8b1-c0a203f34b2b" ma:termSetId="c37209fe-56e1-4635-afa9-773a537fd6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bf2b30988204b4cb71bd207196b7d5a" ma:index="23" nillable="true" ma:taxonomy="true" ma:internalName="ibf2b30988204b4cb71bd207196b7d5a" ma:taxonomyFieldName="Projekt" ma:displayName="Projekt" ma:readOnly="false" ma:default="13;#EFRE|1d0bbcf1-cf53-47bd-9f08-30acb2c3f620" ma:fieldId="{2bf2b309-8820-4b4c-b71b-d207196b7d5a}" ma:sspId="f7cd9f6c-e3b6-4b24-b8b1-c0a203f34b2b" ma:termSetId="6d9b9e1e-83e0-4e26-9243-36634e7ed3b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a0dfe-6cf5-4daf-a408-515587581398" elementFormDefault="qualified">
    <xsd:import namespace="http://schemas.microsoft.com/office/2006/documentManagement/types"/>
    <xsd:import namespace="http://schemas.microsoft.com/office/infopath/2007/PartnerControls"/>
    <xsd:element name="_x0056_wV1" ma:index="5" ma:displayName="VwV" ma:default="übergreifend" ma:format="Dropdown" ma:internalName="_x0056_wV1">
      <xsd:simpleType>
        <xsd:restriction base="dms:Choice">
          <xsd:enumeration value="1 VwV EVI +"/>
          <xsd:enumeration value="2 VwV IPV"/>
          <xsd:enumeration value="3 VwV RegioInn2030"/>
          <xsd:enumeration value="4 VwV FEIH"/>
          <xsd:enumeration value="5 ELR"/>
          <xsd:enumeration value="6 HIP"/>
          <xsd:enumeration value="7 VwV Bioökonomie"/>
          <xsd:enumeration value="8 VwV Wasserstoff"/>
          <xsd:enumeration value="9 VwV RE"/>
          <xsd:enumeration value="10 VwV XCUBIO und CCUBIO"/>
          <xsd:enumeration value="LV Hochbauten"/>
          <xsd:enumeration value="LV Personal- und Sachmittel"/>
          <xsd:enumeration value="Technische Hilfe"/>
          <xsd:enumeration value="übergreifend"/>
        </xsd:restriction>
      </xsd:simpleType>
    </xsd:element>
    <xsd:element name="Foerdertatbestand" ma:index="6" ma:displayName="Foerdertatbestand" ma:default="übergreifend | übergreifend" ma:format="Dropdown" ma:internalName="Foerdertatbestand">
      <xsd:simpleType>
        <xsd:restriction base="dms:Choice">
          <xsd:enumeration value="1 VwV EVI + | Forschungsinfrastruktur"/>
          <xsd:enumeration value="1 VwV EVI + | Validierungsförderung"/>
          <xsd:enumeration value="1 VwV EVI + | Technologie-Transfermanagement (TTM)"/>
          <xsd:enumeration value="1 VwV EVI + | Technologietransferverbünde"/>
          <xsd:enumeration value="1 VwV EVI + | Start-up-Acceleratoren (Acceleratoren)"/>
          <xsd:enumeration value="1 VwV EVI + | STEP Technologietransfer"/>
          <xsd:enumeration value="1 VwV EVI + | übergreifend"/>
          <xsd:enumeration value="2 VwV IPV | Entwicklung neuer marktfähiger Produkte und Verfahren"/>
          <xsd:enumeration value="2 VwV IPV | übergreifend"/>
          <xsd:enumeration value="3 VwV RegioInn2030 | Innovationskapazitäten"/>
          <xsd:enumeration value="3 VwV RegioInn2030 | Regionale Innovations-systeme"/>
          <xsd:enumeration value="3 VwV RegioInn2030 | übergreifend"/>
          <xsd:enumeration value="4 VwV FEIH | Forschungsbauten an Universitäten"/>
          <xsd:enumeration value="4 VwV FEIH | Förderung von Forschungsgroßgeräten"/>
          <xsd:enumeration value="4 VwV FEIH | Regionale Innovationszentren an staatlichen Hochschulen für angewandte Wissenschaften"/>
          <xsd:enumeration value="4 VwV FEIH | PAN HAW BW"/>
          <xsd:enumeration value="4 VwV FEIH | Prototypenförderung"/>
          <xsd:enumeration value="4 VwV FEIH | übergreifend"/>
          <xsd:enumeration value="5 ELR | Innovationskapazitäten"/>
          <xsd:enumeration value="5 ELR | Komponenten der Wasserstoffwirtschaft"/>
          <xsd:enumeration value="5 ELR | Demonstrationsvorhaben innovativer nachhaltiger Bioökonomie (Landw.)"/>
          <xsd:enumeration value="5 ELR | übergreifend"/>
          <xsd:enumeration value="5 ELR | Spitze auf dem Land! Technologieführer für Baden-Württemberg"/>
          <xsd:enumeration value="6 HIP | Demonstrationsbauten in innovativer Holzbauweise"/>
          <xsd:enumeration value="6 HIP | Fachberatung und Innovationstransfer Bereich Holz"/>
          <xsd:enumeration value="6 HIP | Forschungs- und Entwicklungsvorhaben Bereich Holz  (öffentliche Einrichtungen)"/>
          <xsd:enumeration value="6 HIP | Forschungs- und Entwicklungsvorhaben Bereich Holz (Unternehmen)"/>
          <xsd:enumeration value="6 HIP | übergreifend"/>
          <xsd:enumeration value="7 VwV Bioökonomie | Bioraffinerien"/>
          <xsd:enumeration value="7 VwV Bioökonomie | übergreifend"/>
          <xsd:enumeration value="8 VwV Wasserstoff | Wasserstoff-Modellregionen"/>
          <xsd:enumeration value="8 VwV Wasserstoff | übergreifend"/>
          <xsd:enumeration value="9 VwV RE | &quot;KEFF + = Regionale Kompetenzstellen für Ressourceneffizienz &quot;"/>
          <xsd:enumeration value="9 VwV RE | Beratung"/>
          <xsd:enumeration value="9 VwV RE | übergreifend"/>
          <xsd:enumeration value="10 VwV XCUBIO und CCUBIO | Pilot-/Demonstrationslanlagen"/>
          <xsd:enumeration value="LV Hochbauten | Forschungsinfrastruktur"/>
          <xsd:enumeration value="LV Hochbauten | Innovationszentren"/>
          <xsd:enumeration value="LV Personal- und Sachmittel | ClusterAgentur Baden-Württemberg"/>
          <xsd:enumeration value="LV Personal- und Sachmittel | TH"/>
          <xsd:enumeration value="übergreifend | übergreifend"/>
        </xsd:restriction>
      </xsd:simpleType>
    </xsd:element>
    <xsd:element name="Verfahrensschritt" ma:index="7" ma:displayName="Verfahrensschritt" ma:default="10 Vorabverfahren" ma:format="Dropdown" ma:internalName="Verfahrensschritt">
      <xsd:simpleType>
        <xsd:restriction base="dms:Choice">
          <xsd:enumeration value="10 Vorabverfahren"/>
          <xsd:enumeration value="20 Information und Beratung"/>
          <xsd:enumeration value="30 Antragsstellung"/>
          <xsd:enumeration value="40 Projektauswahl"/>
          <xsd:enumeration value="50 Antragsbearbeitung"/>
          <xsd:enumeration value="60 Zwischen-/Verwendungsnachweis"/>
          <xsd:enumeration value="70 Zwischen- und Verwendungsnachweisprüfung"/>
          <xsd:enumeration value="80 Überprüfung der Dauerhaftigkeit"/>
          <xsd:enumeration value="übergreifend"/>
        </xsd:restriction>
      </xsd:simpleType>
    </xsd:element>
    <xsd:element name="Inhalt_x0020_des_x0020_Dokuments" ma:index="8" ma:displayName="Inhalt des Dokuments" ma:default="10 Vorabverfahren | Bewertungsraster" ma:format="Dropdown" ma:internalName="Inhalt_x0020_des_x0020_Dokuments">
      <xsd:simpleType>
        <xsd:restriction base="dms:Choice">
          <xsd:enumeration value="10 Vorabverfahren | Bewertungsraster"/>
          <xsd:enumeration value="10 Vorabverfahren | Schreiben"/>
          <xsd:enumeration value="10 Vorabverfahren | Vorhabensskizze"/>
          <xsd:enumeration value="10 Vorabverfahren | ZY_Schriftverkehr"/>
          <xsd:enumeration value="20 Information und Beratung | Information"/>
          <xsd:enumeration value="30 Antragsstellung | Antragsformular"/>
          <xsd:enumeration value="30 Antragsstellung | Arbeits- und Zeitplan"/>
          <xsd:enumeration value="30 Antragsstellung | Aufstellung über Kostenkategorien"/>
          <xsd:enumeration value="30 Antragsstellung | Betriebsgewinn"/>
          <xsd:enumeration value="30 Antragsstellung | Erklärung"/>
          <xsd:enumeration value="30 Antragsstellung | Wirtschaftsplan"/>
          <xsd:enumeration value="30 Antragsstellung | Zielbeitragsformular"/>
          <xsd:enumeration value="30 Antragsstellung | ZY_Schriftverkehr"/>
          <xsd:enumeration value="40 Projektauswahl | Bewertungsbogen"/>
          <xsd:enumeration value="40 Projektauswahl | Bewertungsunterlagen sonstige"/>
          <xsd:enumeration value="40 Projektauswahl | Projektauswahlschreiben"/>
          <xsd:enumeration value="40 Projektauswahl | ZY_Schriftverkehr"/>
          <xsd:enumeration value="50 Antragsbearbeitung | Antragsprüfvermerk I"/>
          <xsd:enumeration value="50 Antragsbearbeitung | Antragsprüfvermerk II"/>
          <xsd:enumeration value="50 Antragsbearbeitung | Beihilfeprüfvermerk"/>
          <xsd:enumeration value="50 Antragsbearbeitung | Bescheinigung"/>
          <xsd:enumeration value="50 Antragsbearbeitung | Deminimis-Bescheinigung"/>
          <xsd:enumeration value="50 Antragsbearbeitung | erstes Anschreiben"/>
          <xsd:enumeration value="50 Antragsbearbeitung | Formular Landesverfahren Soll"/>
          <xsd:enumeration value="50 Antragsbearbeitung | Unbedenklichkeitsbescheinigung"/>
          <xsd:enumeration value="50 Antragsbearbeitung | Personalaufwendungsübersicht"/>
          <xsd:enumeration value="50 Antragsbearbeitung | Übergabeschreiben"/>
          <xsd:enumeration value="50 Antragsbearbeitung | Zuwendungsbescheid, Änderungsbescheid"/>
          <xsd:enumeration value="50 Antragsbearbeitung | ZY_Schriftverkehr"/>
          <xsd:enumeration value="60 Zwischen-/Verwendungsnachweis | Abordnungs-/Aufgabenzuweisungsformular"/>
          <xsd:enumeration value="60 Zwischen-/Verwendungsnachweis | Auftragsübersicht"/>
          <xsd:enumeration value="60 Zwischen-/Verwendungsnachweis | Belegliste"/>
          <xsd:enumeration value="60 Zwischen-/Verwendungsnachweis | Personalaufwendungsübersicht je Mitarbeiter"/>
          <xsd:enumeration value="60 Zwischen-/Verwendungsnachweis | Vergabe-Checklisten (ab 18.04.2016)"/>
          <xsd:enumeration value="60 Zwischen-/Verwendungsnachweis | Vergabe-Checklisten (bis 18.04.2016)"/>
          <xsd:enumeration value="60 Zwischen-/Verwendungsnachweis | Verwendungsnachweis mit Auszahlungsantrag"/>
          <xsd:enumeration value="60 Zwischen-/Verwendungsnachweis | Zielbeitragsformular"/>
          <xsd:enumeration value="60 Zwischen-/Verwendungsnachweis | Zwischen-/Abschlussbericht"/>
          <xsd:enumeration value="60 Zwischen-/Verwendungsnachweis | Zwischennachweis mit Auszahlungsantrag"/>
          <xsd:enumeration value="60 Zwischen-/Verwendungsnachweis | ZY_Schriftverkehr"/>
          <xsd:enumeration value="70 Zwischen- und Verwendungsnachweisprüfung | Formular Landesverfahren Ist"/>
          <xsd:enumeration value="70 Zwischen- und Verwendungsnachweisprüfung | Prüfvermerk Vor-Ort-Überprüfung"/>
          <xsd:enumeration value="70 Zwischen- und Verwendungsnachweisprüfung | Zwischen- /Verwendungsnachweisprüfvermerk"/>
          <xsd:enumeration value="70 Zwischen- und Verwendungsnachweisprüfung | ZY_Schriftverkehr"/>
          <xsd:enumeration value="80 Überprüfung der Dauerhaftigkeit | Prüfvermerk Dauerhaftigkeit"/>
          <xsd:enumeration value="übergreifend"/>
        </xsd:restriction>
      </xsd:simpleType>
    </xsd:element>
    <xsd:element name="Bemerkung" ma:index="29" nillable="true" ma:displayName="Bemerkung" ma:internalName="Bemerkung">
      <xsd:simpleType>
        <xsd:restriction base="dms:Text">
          <xsd:maxLength value="255"/>
        </xsd:restriction>
      </xsd:simpleType>
    </xsd:element>
    <xsd:element name="Standort_x0020_ZuMa_x0020_oder_x0020_EFRE_x002d_Internetseite" ma:index="31" ma:displayName="Standort ZuMa, EFRE-Internet oder intern" ma:default="intern" ma:format="Dropdown" ma:internalName="Standort_x0020_ZuMa_x0020_oder_x0020_EFRE_x002d_Internetseite">
      <xsd:simpleType>
        <xsd:restriction base="dms:Choice">
          <xsd:enumeration value="ZuMa"/>
          <xsd:enumeration value="EFRE-Internetseite"/>
          <xsd:enumeration value="intern"/>
        </xsd:restriction>
      </xsd:simpleType>
    </xsd:element>
    <xsd:element name="zgSt" ma:index="32" ma:displayName="zgSt" ma:default="zgStL" ma:format="Dropdown" ma:internalName="zgSt">
      <xsd:simpleType>
        <xsd:restriction base="dms:Choice">
          <xsd:enumeration value="zgStL"/>
          <xsd:enumeration value="zgStW"/>
          <xsd:enumeration value="zgStMW"/>
          <xsd:enumeration value="zgStM45"/>
          <xsd:enumeration value="zgStU"/>
          <xsd:enumeration value="zgStV"/>
        </xsd:restriction>
      </xsd:simpleType>
    </xsd:element>
    <xsd:element name="Metadaten_x0020_ge_x00e4_ndert_x0020_von" ma:index="33" nillable="true" ma:displayName="Metadaten geändert von" ma:list="UserInfo" ma:SharePointGroup="0" ma:internalName="Metadaten_x0020_ge_x00e4_ndert_x0020_vo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83da3-5591-4248-ab4a-2115bb7f9dc5" elementFormDefault="qualified">
    <xsd:import namespace="http://schemas.microsoft.com/office/2006/documentManagement/types"/>
    <xsd:import namespace="http://schemas.microsoft.com/office/infopath/2007/PartnerControls"/>
    <xsd:element name="Verantwortlicher" ma:index="12" nillable="true" ma:displayName="Verantwortlicher" ma:description="Bitte geben Sie den Verantwortlichen in der Form Domäne\ Benutzername (z.B. MLR\MuellerM) an." ma:list="UserInfo" ma:SharePointGroup="0" ma:internalName="Verantwortlich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dd35d-c6e0-4489-8974-a92c8b04369d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2" nillable="true" ma:displayName="Taxonomy Catch All Column" ma:hidden="true" ma:list="{6d411dd9-b4fc-4e41-ab79-3eb1a609d8ba}" ma:internalName="TaxCatchAll" ma:showField="CatchAllData" ma:web="85add35d-c6e0-4489-8974-a92c8b043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BDFE40-3883-49C1-A75C-419A07AE736D}">
  <ds:schemaRefs>
    <ds:schemaRef ds:uri="ba583da3-5591-4248-ab4a-2115bb7f9dc5"/>
    <ds:schemaRef ds:uri="f0a6c3f4-25a7-4ed4-8aeb-4a0769efc5e6"/>
    <ds:schemaRef ds:uri="http://purl.org/dc/terms/"/>
    <ds:schemaRef ds:uri="85add35d-c6e0-4489-8974-a92c8b04369d"/>
    <ds:schemaRef ds:uri="http://schemas.openxmlformats.org/package/2006/metadata/core-properties"/>
    <ds:schemaRef ds:uri="http://schemas.microsoft.com/office/2006/documentManagement/types"/>
    <ds:schemaRef ds:uri="4cca0dfe-6cf5-4daf-a408-515587581398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CCE5E83-9E89-4C06-BDD5-83FF98F13C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D16B5F-895A-44E6-A60D-68CDCF22CC6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3D06917-F6E4-4B45-A4FD-4AFB345310B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3</vt:i4>
      </vt:variant>
    </vt:vector>
  </HeadingPairs>
  <TitlesOfParts>
    <vt:vector size="11" baseType="lpstr">
      <vt:lpstr>Anleitung</vt:lpstr>
      <vt:lpstr>Deckblatt</vt:lpstr>
      <vt:lpstr>KEFF+Check</vt:lpstr>
      <vt:lpstr>Follow-up</vt:lpstr>
      <vt:lpstr>Öffentlichkeitsarbeit</vt:lpstr>
      <vt:lpstr>Zwischenbericht</vt:lpstr>
      <vt:lpstr>Monitoringbericht</vt:lpstr>
      <vt:lpstr>Wirtschaftszweige</vt:lpstr>
      <vt:lpstr>Deckblatt!Druckbereich</vt:lpstr>
      <vt:lpstr>Monitoringbericht!Druckbereich</vt:lpstr>
      <vt:lpstr>Monitoringbericht!Drucktitel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Oliver Glauner</dc:creator>
  <cp:lastModifiedBy>Brotsmann, Rita (FH 9)</cp:lastModifiedBy>
  <dcterms:created xsi:type="dcterms:W3CDTF">2021-11-05T07:53:49Z</dcterms:created>
  <dcterms:modified xsi:type="dcterms:W3CDTF">2024-10-24T15:25:06Z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0x010100DD9ADAD1A66709419E9090A67495DE70</vt:lpwstr>
  </property>
  <property fmtid="{D5CDD505-2E9C-101B-9397-08002B2CF9AE}" pid="3" name="_dlc_DocIdItemGuid">
    <vt:lpwstr>09057850-a647-4341-933a-10bf1fae4b1e</vt:lpwstr>
  </property>
  <property fmtid="{D5CDD505-2E9C-101B-9397-08002B2CF9AE}" pid="4" name="Zuständige Stelle">
    <vt:lpwstr/>
  </property>
  <property fmtid="{D5CDD505-2E9C-101B-9397-08002B2CF9AE}" pid="5" name="Projekt">
    <vt:lpwstr>13;#EFRE|1d0bbcf1-cf53-47bd-9f08-30acb2c3f620</vt:lpwstr>
  </property>
  <property fmtid="{D5CDD505-2E9C-101B-9397-08002B2CF9AE}" pid="6" name="FileID">
    <vt:lpwstr>000000000007b6b0d41d8cd98f00b204e9800998ecf8427e31be0be0f1616131ff38450d8b0f7e808c9d883f99cfba3deb306236cb5f0b73</vt:lpwstr>
  </property>
</Properties>
</file>