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136.xml" ContentType="application/vnd.ms-excel.controlproperties+xml"/>
  <Override PartName="/xl/ctrlProps/ctrlProp8.xml" ContentType="application/vnd.ms-excel.controlproperties+xml"/>
  <Override PartName="/xl/ctrlProps/ctrlProp138.xml" ContentType="application/vnd.ms-excel.controlproperties+xml"/>
  <Override PartName="/xl/ctrlProps/ctrlProp135.xml" ContentType="application/vnd.ms-excel.controlproperties+xml"/>
  <Override PartName="/xl/ctrlProps/ctrlProp137.xml" ContentType="application/vnd.ms-excel.controlproperties+xml"/>
  <Override PartName="/xl/ctrlProps/ctrlProp131.xml" ContentType="application/vnd.ms-excel.controlproperties+xml"/>
  <Override PartName="/xl/ctrlProps/ctrlProp133.xml" ContentType="application/vnd.ms-excel.controlproperties+xml"/>
  <Override PartName="/xl/ctrlProps/ctrlProp132.xml" ContentType="application/vnd.ms-excel.controlproperties+xml"/>
  <Override PartName="/xl/ctrlProps/ctrlProp139.xml" ContentType="application/vnd.ms-excel.controlproperties+xml"/>
  <Override PartName="/xl/ctrlProps/ctrlProp130.xml" ContentType="application/vnd.ms-excel.controlproperties+xml"/>
  <Override PartName="/xl/ctrlProps/ctrlProp134.xml" ContentType="application/vnd.ms-excel.controlproperties+xml"/>
  <Override PartName="/xl/ctrlProps/ctrlProp143.xml" ContentType="application/vnd.ms-excel.controlproperties+xml"/>
  <Override PartName="/xl/ctrlProps/ctrlProp14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5.xml" ContentType="application/vnd.ms-excel.controlproperties+xml"/>
  <Override PartName="/xl/ctrlProps/ctrlProp144.xml" ContentType="application/vnd.ms-excel.controlproperties+xml"/>
  <Override PartName="/xl/ctrlProps/ctrlProp129.xml" ContentType="application/vnd.ms-excel.controlproperties+xml"/>
  <Override PartName="/xl/ctrlProps/ctrlProp142.xml" ContentType="application/vnd.ms-excel.controlproperties+xml"/>
  <Override PartName="/xl/ctrlProps/ctrlProp140.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107.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51.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28.xml" ContentType="application/vnd.ms-excel.controlproperties+xml"/>
  <Override PartName="/xl/ctrlProps/ctrlProp154.xml" ContentType="application/vnd.ms-excel.controlproperties+xml"/>
  <Override PartName="/xl/ctrlProps/ctrlProp153.xml" ContentType="application/vnd.ms-excel.controlproperties+xml"/>
  <Override PartName="/xl/ctrlProps/ctrlProp6.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1.xml" ContentType="application/vnd.ms-excel.controlproperties+xml"/>
  <Override PartName="/xl/ctrlProps/ctrlProp180.xml" ContentType="application/vnd.ms-excel.controlproperties+xml"/>
  <Override PartName="/xl/ctrlProps/ctrlProp179.xml" ContentType="application/vnd.ms-excel.controlproperties+xml"/>
  <Override PartName="/xl/ctrlProps/ctrlProp178.xml" ContentType="application/vnd.ms-excel.controlproperties+xml"/>
  <Override PartName="/xl/ctrlProps/ctrlProp177.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1.xml" ContentType="application/vnd.ms-excel.controlproperties+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3.xml" ContentType="application/vnd.ms-excel.controlproperties+xml"/>
  <Override PartName="/xl/ctrlProps/ctrlProp176.xml" ContentType="application/vnd.ms-excel.controlproperties+xml"/>
  <Override PartName="/xl/ctrlProps/ctrlProp175.xml" ContentType="application/vnd.ms-excel.controlproperties+xml"/>
  <Override PartName="/xl/ctrlProps/ctrlProp174.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59.xml" ContentType="application/vnd.ms-excel.controlproperties+xml"/>
  <Override PartName="/xl/ctrlProps/ctrlProp158.xml" ContentType="application/vnd.ms-excel.controlproperties+xml"/>
  <Override PartName="/xl/ctrlProps/ctrlProp157.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06.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73.xml" ContentType="application/vnd.ms-excel.controlproperties+xml"/>
  <Override PartName="/xl/ctrlProps/ctrlProp172.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167.xml" ContentType="application/vnd.ms-excel.controlproperties+xml"/>
  <Override PartName="/xl/ctrlProps/ctrlProp166.xml" ContentType="application/vnd.ms-excel.controlproperties+xml"/>
  <Override PartName="/xl/ctrlProps/ctrlProp152.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7.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workbookProtection workbookAlgorithmName="SHA-512" workbookHashValue="/30ujR6ZXlVLkKsSiZB3o3LV4489Jgrk5KdewaaKlJZMg2vEtkhzm05nzyLMYajINZ68Fqx0xI/Ii1hCfGXEqg==" workbookSaltValue="h9+z+pHWcyHm3kXTHP3XHw==" workbookSpinCount="100000" lockStructure="1"/>
  <bookViews>
    <workbookView xWindow="0" yWindow="0" windowWidth="23040" windowHeight="867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Fragenkatalog!$AE$145</definedName>
    <definedName name="_1.2_Abwasserbelastung">Fragenkatalog!$AE$156</definedName>
    <definedName name="_10_UmweltwirkungAnstoßen">Fragenkatalog!$AE$344</definedName>
    <definedName name="_11_Indirekte_Wirkungen_Keine">Fragenkatalog!$AK$362</definedName>
    <definedName name="_11_Indirekte_Wirkungen_Negativ">Fragenkatalog!$AG$359</definedName>
    <definedName name="_11_Indirekte_Wirkungen_Positiv">Fragenkatalog!$AG$364</definedName>
    <definedName name="_11_Negativ_SchutzgüterNr">Fragenkatalog!$AJ$359</definedName>
    <definedName name="_11_Positiv_SchutzgüterNr">Fragenkatalog!$AJ$364</definedName>
    <definedName name="_2_Fläche">Fragenkatalog!$AE$174</definedName>
    <definedName name="_3_Luft">Fragenkatalog!$AE$189</definedName>
    <definedName name="_4_BiologischeVielfalt">Fragenkatalog!$AE$203</definedName>
    <definedName name="_5.1_A_DeckungBedarf">Fragenkatalog!$AE$217</definedName>
    <definedName name="_5.1_B_Erzeugung">Fragenkatalog!$AE$221</definedName>
    <definedName name="_5.2_Energieverbrauch">Fragenkatalog!$AE$229</definedName>
    <definedName name="_6.1_Ökologische">Fragenkatalog!$AE$244</definedName>
    <definedName name="_6.2_A_Materialeffizienz">Fragenkatalog!$AE$255</definedName>
    <definedName name="_6.2_B_Umweltfreundlichkeit">Fragenkatalog!$AE$266</definedName>
    <definedName name="_7_Transportaufkommen">Fragenkatalog!$AE$284</definedName>
    <definedName name="_8_AngekreuzteNr">Fragenkatalog!$AE$313</definedName>
    <definedName name="_8_Aufbau_Wissen">Fragenkatalog!$AE$312</definedName>
    <definedName name="_9_UmweltfreundlicheBeschaffung">Fragenkatalog!$AE$325</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Gewichtungsfaktoren!$A$4:$WPW$4</definedName>
    <definedName name="_ftn1" localSheetId="0">Fragenkatalog!#REF!</definedName>
    <definedName name="_ftnref1" localSheetId="0">Fragenkatalog!#REF!</definedName>
    <definedName name="_Maßnahmencode">Fragenkatalog!#REF!</definedName>
    <definedName name="_O33_Fläche">Fragenkatalog!$AE$175</definedName>
    <definedName name="_Projektbezeichnung">Fragenkatalog!$A$25</definedName>
    <definedName name="Angabe_lt._Formular">"Ja; Nein"</definedName>
    <definedName name="Beschaffung9">Fragenkatalog!$A$338</definedName>
    <definedName name="Diversity_Management">Fragenkatalog!#REF!</definedName>
    <definedName name="_xlnm.Print_Area" localSheetId="2">'Auswertung Querschnittsziele'!$A$1:$J$130</definedName>
    <definedName name="_xlnm.Print_Area" localSheetId="1">'Ergänzende Informationen'!$A$1:$AC$61</definedName>
    <definedName name="_xlnm.Print_Area" localSheetId="0">Fragenkatalog!$A$1:$AC$528</definedName>
    <definedName name="Energieverbrauch5">Fragenkatalog!$A$237</definedName>
    <definedName name="Fauna4">Fragenkatalog!$A$209</definedName>
    <definedName name="Fläche2">Fragenkatalog!$A$183</definedName>
    <definedName name="Indirekte_Wirkungen">Fragenkatalog!$A$371</definedName>
    <definedName name="Konsum10">Fragenkatalog!$A$352</definedName>
    <definedName name="Luft3">Fragenkatalog!$A$197</definedName>
    <definedName name="Materialeinsatz6">Fragenkatalog!$A$274</definedName>
    <definedName name="Transport7">Fragenkatalog!$A$302</definedName>
    <definedName name="Umweltwirkungen_angestoßene_Investitionen" localSheetId="0">Fragenkatalog!$A$341</definedName>
    <definedName name="Umweltwissen8">Fragenkatalog!$A$319</definedName>
    <definedName name="Wasser1" localSheetId="1">Fragenkatalog!$A$164</definedName>
    <definedName name="Wasser1">Fragenkatalog!$A$164</definedName>
  </definedNames>
  <calcPr calcId="162913"/>
</workbook>
</file>

<file path=xl/calcChain.xml><?xml version="1.0" encoding="utf-8"?>
<calcChain xmlns="http://schemas.openxmlformats.org/spreadsheetml/2006/main">
  <c r="M60" i="4" l="1"/>
  <c r="M43" i="4"/>
  <c r="J63" i="4" l="1"/>
  <c r="AT119" i="1" l="1"/>
  <c r="AE266" i="1" l="1"/>
  <c r="AE244" i="1"/>
  <c r="AT101" i="1" l="1"/>
  <c r="AG58" i="1" l="1"/>
  <c r="AG57" i="1"/>
  <c r="AT109" i="1" l="1"/>
  <c r="K102" i="4" l="1"/>
  <c r="K81" i="4"/>
  <c r="K70" i="4"/>
  <c r="AT524" i="1"/>
  <c r="AF522" i="1"/>
  <c r="J114" i="4" s="1"/>
  <c r="AT520" i="1"/>
  <c r="AF518" i="1"/>
  <c r="J113" i="4" s="1"/>
  <c r="AT516" i="1"/>
  <c r="AF514" i="1"/>
  <c r="J112" i="4" s="1"/>
  <c r="AT512" i="1"/>
  <c r="AF510" i="1"/>
  <c r="J111" i="4" s="1"/>
  <c r="AT505" i="1"/>
  <c r="AF503" i="1"/>
  <c r="J110" i="4" s="1"/>
  <c r="AT501" i="1"/>
  <c r="AF499" i="1"/>
  <c r="J109" i="4" s="1"/>
  <c r="AT497" i="1"/>
  <c r="AF495" i="1"/>
  <c r="J108" i="4" s="1"/>
  <c r="AE489" i="1"/>
  <c r="J105" i="4" s="1"/>
  <c r="J118" i="4" s="1" a="1"/>
  <c r="J118" i="4" s="1"/>
  <c r="AT481" i="1"/>
  <c r="AT455" i="1"/>
  <c r="AF453" i="1"/>
  <c r="J95" i="4" s="1"/>
  <c r="AT451" i="1"/>
  <c r="AF449" i="1"/>
  <c r="J94" i="4" s="1"/>
  <c r="AT447" i="1"/>
  <c r="AF445" i="1"/>
  <c r="J93" i="4" s="1"/>
  <c r="AT443" i="1"/>
  <c r="AF441" i="1"/>
  <c r="J92" i="4" s="1"/>
  <c r="AT439" i="1"/>
  <c r="AF437" i="1"/>
  <c r="J91" i="4" s="1"/>
  <c r="AT432" i="1"/>
  <c r="AF430" i="1"/>
  <c r="J90" i="4" s="1"/>
  <c r="AT428" i="1"/>
  <c r="AF426" i="1"/>
  <c r="J89" i="4" s="1"/>
  <c r="AT424" i="1"/>
  <c r="AF422" i="1"/>
  <c r="J88" i="4" s="1"/>
  <c r="AT420" i="1"/>
  <c r="AF418" i="1"/>
  <c r="J87" i="4" s="1"/>
  <c r="AE408" i="1"/>
  <c r="J84" i="4" s="1"/>
  <c r="J99" i="4" s="1" a="1"/>
  <c r="J99" i="4" s="1"/>
  <c r="AE398" i="1"/>
  <c r="J73" i="4" s="1"/>
  <c r="J77" i="4" s="1"/>
  <c r="J126" i="4" l="1"/>
  <c r="J100" i="4"/>
  <c r="J98" i="4" a="1"/>
  <c r="J98" i="4" s="1"/>
  <c r="J78" i="4"/>
  <c r="J125" i="4"/>
  <c r="J117" i="4"/>
  <c r="J127" i="4"/>
  <c r="J119" i="4"/>
  <c r="AO16" i="6" l="1"/>
  <c r="A16" i="6" l="1"/>
  <c r="AT23" i="1" l="1"/>
  <c r="AT25" i="1"/>
  <c r="AE325" i="1" l="1"/>
  <c r="I52" i="4" l="1"/>
  <c r="AG39" i="1" l="1"/>
  <c r="AG40" i="1"/>
  <c r="AG41" i="1"/>
  <c r="AG42" i="1"/>
  <c r="AG43" i="1"/>
  <c r="AG44" i="1"/>
  <c r="AG45" i="1"/>
  <c r="AG46" i="1"/>
  <c r="AG47" i="1"/>
  <c r="AG48" i="1"/>
  <c r="AG49" i="1"/>
  <c r="AG50" i="1"/>
  <c r="AG51" i="1"/>
  <c r="AG52" i="1"/>
  <c r="AG53" i="1"/>
  <c r="AG54" i="1"/>
  <c r="AG55" i="1"/>
  <c r="AG56" i="1"/>
  <c r="AG59" i="1"/>
  <c r="AG38" i="1"/>
  <c r="AH38" i="1" l="1"/>
  <c r="H52" i="4"/>
  <c r="H33" i="4"/>
  <c r="H42" i="4" l="1"/>
  <c r="AT290" i="1" l="1"/>
  <c r="AE295" i="1" l="1"/>
  <c r="I50" i="4" l="1"/>
  <c r="H50" i="4"/>
  <c r="AE312" i="1"/>
  <c r="H51" i="4" s="1"/>
  <c r="AT369" i="1" l="1"/>
  <c r="AT350" i="1"/>
  <c r="AT336" i="1"/>
  <c r="AT317" i="1"/>
  <c r="AT300" i="1"/>
  <c r="AT272" i="1"/>
  <c r="AT261" i="1"/>
  <c r="AT249" i="1"/>
  <c r="AT235" i="1"/>
  <c r="AT225" i="1"/>
  <c r="AT207" i="1"/>
  <c r="AT195" i="1"/>
  <c r="AT181" i="1"/>
  <c r="AT162" i="1"/>
  <c r="AT151" i="1"/>
  <c r="AT62" i="1"/>
  <c r="AE328" i="1" l="1"/>
  <c r="I51" i="4" l="1"/>
  <c r="F24" i="4" l="1"/>
  <c r="F21" i="4"/>
  <c r="G52" i="4" l="1"/>
  <c r="G33" i="4"/>
  <c r="AH359" i="1" l="1"/>
  <c r="AE255" i="1"/>
  <c r="I41" i="4" l="1"/>
  <c r="H41" i="4"/>
  <c r="AI366" i="1"/>
  <c r="AH366" i="1"/>
  <c r="AI365" i="1"/>
  <c r="AH365" i="1"/>
  <c r="AI364" i="1"/>
  <c r="AH364" i="1"/>
  <c r="AI361" i="1"/>
  <c r="AH361" i="1"/>
  <c r="AI360" i="1"/>
  <c r="AH360" i="1"/>
  <c r="AI359" i="1"/>
  <c r="I53" i="4" l="1"/>
  <c r="H53" i="4"/>
  <c r="AE313" i="1"/>
  <c r="AE221" i="1"/>
  <c r="AE217" i="1"/>
  <c r="L47" i="4"/>
  <c r="L104" i="4" s="1"/>
  <c r="K47" i="4"/>
  <c r="K104" i="4" s="1"/>
  <c r="K45" i="4"/>
  <c r="U41" i="4"/>
  <c r="U40" i="4"/>
  <c r="AK362" i="1"/>
  <c r="K83" i="4" l="1"/>
  <c r="K72" i="4"/>
  <c r="L83" i="4"/>
  <c r="L72" i="4"/>
  <c r="H55" i="4"/>
  <c r="I55" i="4"/>
  <c r="I36" i="4"/>
  <c r="H36" i="4"/>
  <c r="I37" i="4"/>
  <c r="H37" i="4"/>
  <c r="AJ359" i="1"/>
  <c r="AG359" i="1" s="1"/>
  <c r="AJ364" i="1"/>
  <c r="AG364" i="1" s="1"/>
  <c r="I57" i="4" l="1"/>
  <c r="H57" i="4"/>
  <c r="I56" i="4"/>
  <c r="H56" i="4"/>
  <c r="I59" i="4"/>
  <c r="I58" i="4"/>
  <c r="J55" i="4" l="1"/>
  <c r="A367" i="1"/>
  <c r="AE344" i="1"/>
  <c r="J53" i="4"/>
  <c r="J51" i="4"/>
  <c r="AE284" i="1"/>
  <c r="I42" i="4"/>
  <c r="AE229" i="1"/>
  <c r="H38" i="4" s="1"/>
  <c r="AE203" i="1"/>
  <c r="AE189" i="1"/>
  <c r="Z172" i="1"/>
  <c r="AE175" i="1" s="1"/>
  <c r="AE156" i="1"/>
  <c r="AE145" i="1"/>
  <c r="H49" i="4" l="1"/>
  <c r="I49" i="4"/>
  <c r="J49" i="4" s="1"/>
  <c r="I31" i="4"/>
  <c r="H31" i="4"/>
  <c r="H30" i="4"/>
  <c r="I30" i="4"/>
  <c r="I54" i="4"/>
  <c r="J54" i="4" s="1"/>
  <c r="H54" i="4"/>
  <c r="I39" i="4"/>
  <c r="J39" i="4" s="1"/>
  <c r="H39" i="4"/>
  <c r="I35" i="4"/>
  <c r="J35" i="4" s="1"/>
  <c r="H35" i="4"/>
  <c r="I34" i="4"/>
  <c r="J34" i="4" s="1"/>
  <c r="H34" i="4"/>
  <c r="AE174" i="1"/>
  <c r="I33" i="4"/>
  <c r="I38" i="4"/>
  <c r="J30" i="4" l="1"/>
  <c r="J36" i="4"/>
  <c r="J60" i="4" a="1"/>
  <c r="J60" i="4" s="1"/>
  <c r="I32" i="4"/>
  <c r="H32" i="4"/>
  <c r="J32" i="4" l="1"/>
  <c r="J43" i="4" s="1" a="1"/>
  <c r="J43" i="4" s="1"/>
  <c r="J64" i="4" l="1" a="1"/>
  <c r="J64" i="4" s="1"/>
  <c r="J65" i="4" s="1"/>
  <c r="J124" i="4" s="1"/>
  <c r="J128" i="4" s="1"/>
  <c r="J66" i="4" l="1" a="1"/>
  <c r="J66" i="4" s="1"/>
</calcChain>
</file>

<file path=xl/sharedStrings.xml><?xml version="1.0" encoding="utf-8"?>
<sst xmlns="http://schemas.openxmlformats.org/spreadsheetml/2006/main" count="735" uniqueCount="532">
  <si>
    <t>i</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</si>
  <si>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</si>
  <si>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</si>
  <si>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</si>
  <si>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</si>
  <si>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</si>
  <si>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</si>
  <si>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</si>
  <si>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</si>
  <si>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</si>
  <si>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</si>
  <si>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</si>
  <si>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</si>
  <si>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</si>
  <si>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</si>
  <si>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</si>
  <si>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</si>
  <si>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</si>
  <si>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</si>
  <si>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</si>
  <si>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</si>
  <si>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</si>
  <si>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</si>
  <si>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</si>
  <si>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</si>
  <si>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</si>
  <si>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</si>
  <si>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</si>
  <si>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</si>
  <si>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</si>
  <si>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</si>
  <si>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</si>
  <si>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</si>
  <si>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</si>
  <si>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</si>
  <si>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</si>
  <si>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</si>
  <si>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</si>
  <si>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</si>
  <si>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</si>
  <si>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</si>
  <si>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</si>
  <si>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</si>
  <si>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</si>
  <si>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</si>
  <si>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</si>
  <si>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</si>
  <si>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</si>
  <si>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</si>
  <si>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</si>
  <si>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</si>
  <si>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</si>
  <si>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</si>
  <si>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</si>
  <si>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</si>
  <si>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</si>
  <si>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</si>
  <si>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</si>
  <si>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</si>
  <si>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</si>
  <si>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</si>
  <si>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</si>
  <si>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</si>
  <si>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</si>
  <si>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</si>
  <si>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</si>
  <si>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</si>
  <si>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</si>
  <si>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</si>
  <si>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</si>
  <si>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</si>
  <si>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</si>
  <si>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</si>
  <si>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</si>
  <si>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</si>
  <si>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</si>
  <si>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</si>
  <si>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</si>
  <si>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</si>
  <si>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</si>
  <si>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</si>
  <si>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</si>
  <si>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</si>
  <si>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</si>
  <si>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</si>
  <si>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</si>
  <si>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</si>
  <si>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</si>
  <si>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</si>
  <si>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</si>
  <si>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</si>
  <si>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</si>
  <si>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</si>
  <si>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</si>
  <si>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</si>
  <si>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</si>
  <si>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</si>
  <si>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</si>
  <si>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</si>
  <si>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</si>
  <si>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</si>
  <si>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</si>
  <si>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</si>
  <si>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</si>
  <si>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</si>
  <si>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</si>
  <si>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</si>
  <si>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</si>
  <si>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</si>
  <si>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</si>
  <si>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</si>
  <si>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</si>
  <si>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</si>
  <si>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</si>
  <si>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</si>
  <si>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</si>
  <si>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</si>
  <si>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</si>
  <si>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</si>
  <si>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</si>
  <si>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</si>
  <si>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</si>
  <si>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</si>
  <si>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</si>
  <si>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</si>
  <si>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</si>
  <si>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</si>
  <si>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</si>
  <si>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</si>
  <si>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</si>
  <si>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</si>
  <si>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</si>
  <si>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</si>
  <si>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</si>
  <si>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</si>
  <si>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</si>
  <si>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</si>
  <si>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</si>
  <si>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</si>
  <si>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</si>
  <si>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</si>
  <si>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</si>
  <si>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</si>
  <si>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</si>
  <si>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</si>
  <si>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</si>
  <si>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</si>
  <si>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</si>
  <si>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</si>
  <si>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</si>
  <si>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</si>
  <si>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</si>
  <si>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</si>
  <si>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</si>
  <si>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</si>
  <si>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</si>
  <si>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</si>
  <si>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</si>
  <si>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</si>
  <si>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</si>
  <si>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</si>
  <si>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</si>
  <si>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</si>
  <si>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</si>
  <si>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</si>
  <si>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</si>
  <si>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</si>
  <si>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</si>
  <si>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</si>
  <si>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</si>
  <si>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</si>
  <si>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</si>
  <si>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</si>
  <si>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</si>
  <si>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</si>
  <si>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</si>
  <si>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</si>
  <si>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</si>
  <si>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</si>
  <si>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</si>
  <si>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</si>
  <si>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</si>
  <si>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</si>
  <si>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</si>
  <si>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</si>
  <si>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</si>
  <si>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</si>
  <si>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</si>
  <si>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</si>
  <si>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</si>
  <si>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</si>
  <si>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</si>
  <si>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</si>
  <si>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</si>
  <si>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</si>
  <si>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</si>
  <si>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</si>
  <si>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</si>
  <si>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</si>
  <si>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</si>
  <si>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</si>
  <si>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</si>
  <si>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</si>
  <si>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</si>
  <si>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</si>
  <si>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</si>
  <si>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</si>
  <si>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</si>
  <si>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</si>
  <si>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</si>
  <si>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</si>
  <si>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</si>
  <si>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</si>
  <si>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</si>
  <si>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</si>
  <si>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</si>
  <si>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</si>
  <si>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</si>
  <si>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</si>
  <si>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</si>
  <si>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</si>
  <si>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</si>
  <si>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</si>
  <si>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</si>
  <si>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</si>
  <si>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</si>
  <si>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</si>
  <si>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</si>
  <si>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</si>
  <si>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</si>
  <si>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</si>
  <si>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</si>
  <si>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</si>
  <si>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</si>
  <si>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</si>
  <si>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</si>
  <si>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</si>
  <si>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</si>
  <si>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</si>
  <si>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</si>
  <si>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</si>
  <si>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</si>
  <si>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</si>
  <si>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</si>
  <si>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</si>
  <si>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</si>
  <si>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</si>
  <si>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</si>
  <si>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</si>
  <si>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</si>
  <si>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</si>
  <si>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</si>
  <si>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</si>
  <si>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</si>
  <si>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</si>
  <si>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</si>
  <si>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</si>
  <si>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</si>
  <si>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</si>
  <si>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</si>
  <si>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</si>
  <si>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</si>
  <si>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</si>
  <si>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</si>
  <si>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</si>
  <si>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</si>
  <si>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</si>
  <si>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</si>
  <si>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</si>
  <si>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</si>
  <si>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</si>
  <si>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</si>
  <si>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</si>
  <si>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</si>
  <si>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</si>
  <si>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</si>
  <si>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</si>
  <si>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</si>
  <si>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</si>
  <si>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</si>
  <si>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</si>
  <si>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</si>
  <si>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</si>
  <si>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</si>
  <si>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</si>
  <si>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</si>
  <si>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</si>
  <si>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</si>
  <si>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</si>
  <si>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</si>
  <si>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</si>
  <si>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</si>
  <si>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</si>
  <si>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</si>
  <si>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</si>
  <si>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</si>
  <si>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</si>
  <si>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</si>
  <si>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</si>
  <si>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</si>
  <si>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</si>
  <si>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</si>
  <si>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</si>
  <si>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</si>
  <si>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</si>
  <si>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</si>
  <si>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</si>
  <si>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</si>
  <si>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</si>
  <si>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</si>
  <si>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</si>
  <si>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</si>
  <si>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</si>
  <si>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</si>
  <si>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</si>
  <si>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</si>
  <si>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</si>
  <si>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</si>
  <si>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</si>
  <si>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</si>
  <si>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</si>
  <si>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</si>
  <si>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</si>
  <si>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</si>
  <si>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</si>
  <si>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</si>
  <si>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</si>
  <si>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</si>
  <si>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</si>
  <si>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</si>
  <si>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</si>
  <si>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</si>
  <si>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</si>
  <si>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</si>
  <si>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</si>
  <si>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</si>
  <si>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</si>
  <si>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</si>
  <si>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</si>
  <si>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</si>
  <si>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</si>
  <si>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</si>
  <si>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</si>
  <si>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</si>
  <si>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</si>
  <si>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</si>
  <si>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</si>
  <si>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</si>
  <si>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</si>
  <si>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</si>
  <si>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</si>
  <si>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</si>
  <si>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</si>
  <si>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</si>
  <si>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</si>
  <si>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</si>
  <si>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</si>
  <si>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</si>
  <si>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</si>
  <si>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</si>
  <si>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</si>
  <si>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</si>
  <si>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</si>
  <si>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</si>
  <si>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</si>
  <si>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</si>
  <si>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</si>
  <si>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</si>
  <si>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</si>
  <si>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</si>
  <si>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</si>
  <si>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</si>
  <si>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</si>
  <si>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</si>
  <si>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</si>
  <si>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</si>
  <si>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</si>
  <si>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</si>
  <si>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</si>
  <si>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Weitere hilfreiche Informationen zum Querschnittsziel Nachhaltige Entwicklung finden Sie auf der EFRE-Internetseite www.2021-27.efre-bw.de/</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</si>
  <si>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</si>
  <si>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EFRE-Programm Baden-Württemberg 2021-2027</t>
  </si>
  <si>
    <t>Outputindikatoren</t>
  </si>
  <si>
    <t>Ergebnisindikatoren</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</si>
  <si>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</si>
  <si>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</si>
  <si>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</si>
  <si>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</si>
  <si>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</si>
  <si>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</si>
  <si>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</si>
  <si>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</si>
  <si>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</si>
  <si>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</si>
  <si>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</si>
  <si>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</si>
  <si>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</si>
  <si>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</si>
  <si>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</si>
  <si>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</si>
  <si>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</si>
  <si>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</si>
  <si>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</si>
  <si>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</si>
  <si>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</si>
  <si>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</si>
  <si>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</si>
  <si>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</si>
  <si>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</si>
  <si>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</si>
  <si>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</si>
  <si>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</si>
  <si>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</si>
  <si>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</si>
  <si>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</si>
  <si>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</si>
  <si>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</si>
  <si>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</si>
  <si>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</si>
  <si>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</si>
  <si>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</si>
  <si>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</si>
  <si>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</si>
  <si>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</si>
  <si>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</si>
  <si>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</si>
  <si>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</si>
  <si>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</si>
  <si>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</si>
  <si>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</si>
  <si>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</si>
  <si>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</si>
  <si>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</si>
  <si>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</si>
  <si>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</si>
  <si>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</si>
  <si>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</si>
  <si>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</si>
  <si>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</si>
  <si>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</si>
  <si>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</si>
  <si>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</si>
  <si>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</si>
  <si>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</si>
  <si>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</si>
  <si>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</si>
  <si>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</si>
  <si>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</si>
  <si>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</si>
  <si>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</si>
  <si>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</si>
  <si>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</si>
  <si>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</si>
  <si>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</si>
  <si>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</si>
  <si>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</si>
  <si>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</si>
  <si>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</si>
  <si>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</si>
  <si>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</si>
  <si>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</si>
  <si>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</si>
  <si>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</si>
  <si>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</si>
  <si>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</si>
  <si>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</si>
  <si>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</si>
  <si>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</si>
  <si>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</si>
  <si>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</si>
  <si>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</si>
  <si>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</si>
  <si>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</si>
  <si>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</si>
  <si>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</si>
  <si>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</si>
  <si>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</si>
  <si>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21</t>
  </si>
  <si>
    <t>22</t>
  </si>
  <si>
    <t>Fortschrittliche Produktionstechnik</t>
  </si>
  <si>
    <t>Spezialisierungsfeld übergreifend</t>
  </si>
  <si>
    <t>Einblenden?</t>
  </si>
  <si>
    <t xml:space="preserve">B. Querschnittsziele Charta der Grundrechte sowie Gleichstellung von Männern und Frauen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</si>
  <si>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</si>
  <si>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Ausblenden sofern Gewichtung 0:100</t>
  </si>
  <si>
    <t>B.1 Bewertung Ihres Projekts im Querschnittsziel Charta der Grundrechte</t>
  </si>
  <si>
    <t xml:space="preserve">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Bestimmungen in Ihrem Zuwendungsbescheid. 
</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</si>
  <si>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</si>
  <si>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 xml:space="preserve">Anzugeben ist die geschätzte Zahl an Aktionen, deren Ziel die Weiterverbreitung von Informationen über Ihre Projektergebnisse an Interessierte ist. Dazu zählen Informationsveranstaltungen, wie (Presse-)Konferenzen, Seminare, Tage der offenen Tür, Führungen (z.B. durch Baustellen) sowie Veranstaltungen zu Ausstellungen. Darüber hinaus zählen auch Beratungs- und Schulungsangebote, Pressearbeit und Veröffentlichungen als Aktionen sowie entsprechende Online-Angebote, die eine aktive Teilnahme der Adressaten ermöglichen. Die aktive Beteiligung an größeren Veranstaltungsformaten, wie Messen oder Fachtagungen, bei denen Projektergebnisse präsentiert werden, können ebenfalls gezählt werden. Die Adressaten können neben der breiten Öffentlichkeit auch Fachpublikum sein. </t>
  </si>
  <si>
    <t>Anmerkung</t>
  </si>
  <si>
    <t>Good Practice</t>
  </si>
  <si>
    <r>
      <t xml:space="preserve">Wieviele Aktionen zur Weiterverbreitung von Good Practice sollen im Rahmen Ihres Projekts durchgeführt werden?
</t>
    </r>
    <r>
      <rPr>
        <b/>
        <sz val="9"/>
        <rFont val="Arial"/>
        <family val="2"/>
      </rPr>
      <t>(Outputindikator O 15)</t>
    </r>
  </si>
  <si>
    <r>
      <t xml:space="preserve">Erläuterung: </t>
    </r>
    <r>
      <rPr>
        <sz val="11"/>
        <rFont val="Arial"/>
        <family val="2"/>
      </rPr>
      <t>Bitte erläutern Sie hier Ihre Angabe, unter Beachtung der Definition zu O 15</t>
    </r>
  </si>
  <si>
    <r>
      <t xml:space="preserve">Definitionen </t>
    </r>
    <r>
      <rPr>
        <sz val="9"/>
        <rFont val="Arial"/>
        <family val="2"/>
      </rPr>
      <t>(Outputindikator O 15)</t>
    </r>
  </si>
  <si>
    <r>
      <t xml:space="preserve">Erläuterung: </t>
    </r>
    <r>
      <rPr>
        <sz val="11"/>
        <rFont val="Arial"/>
        <family val="2"/>
      </rPr>
      <t>Bitte erläutern Sie hier Ihre Angabe (z.B. wie/in welchen Schritten wird der Zielwert erreicht).</t>
    </r>
  </si>
  <si>
    <r>
      <t xml:space="preserve">Definitionen </t>
    </r>
    <r>
      <rPr>
        <sz val="9"/>
        <rFont val="Arial"/>
        <family val="2"/>
      </rPr>
      <t>(Ergebnisindikator E 11)</t>
    </r>
  </si>
  <si>
    <t>6. Materialeinsatz (einschl. Kreislaufwirtschaft)</t>
  </si>
  <si>
    <t>In der Nutzungsphase wird umweltfreundliches Material eingesetzt.</t>
  </si>
  <si>
    <t>In der Investitionsphase werden ökologische Kriterien explizit berücksichtigt und bei der Auswahl der Materialien die Kreislaufwirtschaft nach Nutzungsende berücksichtigt, z.B. Trennbarkeit von Verbindungen, Recyclingfähigkeit.</t>
  </si>
  <si>
    <t>In der Nutzungsphase werden Materialien eingesetzt, die nach Nutzungsende möglichst hochwertig verwertet werden können (Abfallhierarchie).</t>
  </si>
  <si>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</si>
  <si>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t>Formular Nr. 21-A</t>
  </si>
  <si>
    <r>
      <rPr>
        <b/>
        <sz val="11"/>
        <color theme="1"/>
        <rFont val="Arial"/>
        <family val="2"/>
      </rPr>
      <t xml:space="preserve">Antragstellerin bzw. Antragsteller
</t>
    </r>
    <r>
      <rPr>
        <sz val="11"/>
        <color theme="1"/>
        <rFont val="Arial"/>
        <family val="2"/>
      </rPr>
      <t xml:space="preserve">Bitte übernehmen Sie die Angaben zur Antragstellerin bzw. Antragsteller aus Ihrem Antrag auf Förderung.
</t>
    </r>
  </si>
  <si>
    <r>
      <rPr>
        <b/>
        <sz val="11"/>
        <color theme="1"/>
        <rFont val="Arial"/>
        <family val="2"/>
      </rPr>
      <t>Ansprechperson</t>
    </r>
    <r>
      <rPr>
        <sz val="11"/>
        <color theme="1"/>
        <rFont val="Arial"/>
        <family val="2"/>
      </rPr>
      <t xml:space="preserve">
Bitte nennen Sie einen Ansprechperson für evtl. Rückfragen der bearbeitenden Stelle. Bitte übernehmen Sie die Angaben zum Ansprechperson aus Ihrem Antrag auf Förderung. </t>
    </r>
  </si>
  <si>
    <t>Name der Ansprechperson</t>
  </si>
  <si>
    <r>
      <t xml:space="preserve">Anzahl der unterstützten Forschungseinrichtungen, die sich am Projekt beteiligen
</t>
    </r>
    <r>
      <rPr>
        <sz val="9"/>
        <color theme="1"/>
        <rFont val="Arial"/>
        <family val="2"/>
      </rPr>
      <t>(Outputindikator O 02)</t>
    </r>
  </si>
  <si>
    <r>
      <t xml:space="preserve">Erläuterung: </t>
    </r>
    <r>
      <rPr>
        <sz val="11"/>
        <color theme="1"/>
        <rFont val="Arial"/>
        <family val="2"/>
      </rPr>
      <t>Bitte erläutern Sie hier Ihre Angabe (z.B. wie/in welchen Schritten wird der Zielwert erreicht).</t>
    </r>
  </si>
  <si>
    <r>
      <t xml:space="preserve">Anzahl der mit Einrichtungen für angewandte Forschung und Entwicklung kooperierende Unternehmen 
</t>
    </r>
    <r>
      <rPr>
        <sz val="9"/>
        <color theme="1"/>
        <rFont val="Arial"/>
        <family val="2"/>
      </rPr>
      <t>(Outputindikator O 04a (RCO 10))</t>
    </r>
  </si>
  <si>
    <r>
      <t xml:space="preserve">Definitionen </t>
    </r>
    <r>
      <rPr>
        <sz val="9"/>
        <color theme="1"/>
        <rFont val="Arial"/>
        <family val="2"/>
      </rPr>
      <t>(Outputindikator O 04a (RCO 10))</t>
    </r>
  </si>
  <si>
    <t>Zählweise der Kooperationen</t>
  </si>
  <si>
    <t>Anzahl der Unternehmen, die in gemeinsamen Forschungsprojekten mit Forschungseinrichtungen zusammenarbeiten. 
Die Zusammenarbeit bei FuE-Aktivitäten kann neu oder bereits bestehen und sollte mindestens für die Dauer des unterstützten Projekts gelten. Der Indikator umfasst die aktive Teilnahme an gemeinsamen Forschungsprojekten und schließt vertragliche Vereinbarungen ohne aktive Mitarbeit an dem unterstützten Projekt aus.</t>
  </si>
  <si>
    <r>
      <t xml:space="preserve">Definitionen </t>
    </r>
    <r>
      <rPr>
        <sz val="9"/>
        <color theme="1"/>
        <rFont val="Arial"/>
        <family val="2"/>
      </rPr>
      <t>(Outputindikator O 13)</t>
    </r>
  </si>
  <si>
    <r>
      <t xml:space="preserve">Definitionen </t>
    </r>
    <r>
      <rPr>
        <sz val="9"/>
        <color theme="1"/>
        <rFont val="Arial"/>
        <family val="2"/>
      </rPr>
      <t>(Outputindikator O 13a)</t>
    </r>
  </si>
  <si>
    <r>
      <t xml:space="preserve">Anzahl der Publikationen
</t>
    </r>
    <r>
      <rPr>
        <sz val="9"/>
        <color theme="1"/>
        <rFont val="Arial"/>
        <family val="2"/>
      </rPr>
      <t>(Ergebnisindikator E 03)</t>
    </r>
  </si>
  <si>
    <r>
      <t xml:space="preserve">Definitionen </t>
    </r>
    <r>
      <rPr>
        <sz val="9"/>
        <color theme="1"/>
        <rFont val="Arial"/>
        <family val="2"/>
      </rPr>
      <t>(Ergenbisindikator E 03)</t>
    </r>
  </si>
  <si>
    <t xml:space="preserve">Begriff "Publikation" </t>
  </si>
  <si>
    <t>Publikationen können in Form von Artikeln oder Büchern erfolgen. Der Beitrag des geförderten Projekts sollte eindeutig identifizierbar sein.</t>
  </si>
  <si>
    <t>Gezählt wird die Anzahl der verschiedenen Stoffe/Produkte, die als Sekundärrohstoffe durch die Wiederaufbereitung gewonnen werden. Sekundärrohstoffe sind Rohstoffe, die durch Aufarbeitung (Recycling bzw. Up-Cycling) aus Abluft, Abfall oder Abwasser gewonnen werden. Sie dienen als Ausgangsstoffe für neue Produkte.</t>
  </si>
  <si>
    <t>Ressourcen/ Produkte</t>
  </si>
  <si>
    <r>
      <t xml:space="preserve">Definitionen </t>
    </r>
    <r>
      <rPr>
        <sz val="9"/>
        <color theme="1"/>
        <rFont val="Arial"/>
        <family val="2"/>
      </rPr>
      <t>(Outputindikator O 02)</t>
    </r>
  </si>
  <si>
    <t>Die gezählten Einrichtungen müssen sich aktiv an dem geförderten Projekt beteiligen.</t>
  </si>
  <si>
    <t>Zählweise der Beteiligung</t>
  </si>
  <si>
    <t>investiv / nicht-investiv</t>
  </si>
  <si>
    <t>Antragstellerin bzw. Antragsteller</t>
  </si>
  <si>
    <r>
      <rPr>
        <b/>
        <u/>
        <sz val="14"/>
        <rFont val="Arial"/>
        <family val="2"/>
      </rPr>
      <t>Geplante Zielbeiträge beim Antrag auf Förderung</t>
    </r>
    <r>
      <rPr>
        <b/>
        <sz val="14"/>
        <rFont val="Arial"/>
        <family val="2"/>
      </rPr>
      <t xml:space="preserve">
von
XCU</t>
    </r>
    <r>
      <rPr>
        <b/>
        <vertAlign val="subscript"/>
        <sz val="14"/>
        <rFont val="Arial"/>
        <family val="2"/>
      </rPr>
      <t>BIO</t>
    </r>
    <r>
      <rPr>
        <b/>
        <sz val="14"/>
        <rFont val="Arial"/>
        <family val="2"/>
      </rPr>
      <t xml:space="preserve"> und CCU</t>
    </r>
    <r>
      <rPr>
        <b/>
        <vertAlign val="subscript"/>
        <sz val="14"/>
        <rFont val="Arial"/>
        <family val="2"/>
      </rPr>
      <t>BIO</t>
    </r>
  </si>
  <si>
    <r>
      <t xml:space="preserve">Anzahl der gewonnenen Ressourcen / Produkte
</t>
    </r>
    <r>
      <rPr>
        <b/>
        <sz val="11"/>
        <rFont val="Arial"/>
        <family val="2"/>
      </rPr>
      <t xml:space="preserve">
</t>
    </r>
    <r>
      <rPr>
        <sz val="9"/>
        <rFont val="Arial"/>
        <family val="2"/>
      </rPr>
      <t>(Outputindikator O 13)</t>
    </r>
  </si>
  <si>
    <r>
      <t>Anzahl der gewonnenen Ressourcen / Produkte aus CO</t>
    </r>
    <r>
      <rPr>
        <b/>
        <vertAlign val="subscript"/>
        <sz val="11"/>
        <rFont val="Arial"/>
        <family val="2"/>
      </rPr>
      <t>2</t>
    </r>
    <r>
      <rPr>
        <b/>
        <sz val="11"/>
        <rFont val="Arial"/>
        <family val="2"/>
      </rPr>
      <t xml:space="preserve">
</t>
    </r>
    <r>
      <rPr>
        <sz val="9"/>
        <rFont val="Arial"/>
        <family val="2"/>
      </rPr>
      <t>Hinweis: CO</t>
    </r>
    <r>
      <rPr>
        <vertAlign val="subscript"/>
        <sz val="9"/>
        <rFont val="Arial"/>
        <family val="2"/>
      </rPr>
      <t>2</t>
    </r>
    <r>
      <rPr>
        <sz val="9"/>
        <rFont val="Arial"/>
        <family val="2"/>
      </rPr>
      <t>-Recycling (O13a) ist Teilmenge von O13.</t>
    </r>
    <r>
      <rPr>
        <b/>
        <sz val="11"/>
        <rFont val="Arial"/>
        <family val="2"/>
      </rPr>
      <t xml:space="preserve">
</t>
    </r>
    <r>
      <rPr>
        <sz val="9"/>
        <rFont val="Arial"/>
        <family val="2"/>
      </rPr>
      <t>(Outputindikator O 13a)</t>
    </r>
  </si>
  <si>
    <r>
      <t>Gezählt wird die Anzahl der verschiedenen Stoffe/Produkte, die als Sekundärrohstoffe durch das Recycling von CO</t>
    </r>
    <r>
      <rPr>
        <vertAlign val="subscript"/>
        <sz val="9"/>
        <rFont val="Arial"/>
        <family val="2"/>
      </rPr>
      <t>2</t>
    </r>
    <r>
      <rPr>
        <sz val="9"/>
        <rFont val="Arial"/>
        <family val="2"/>
      </rPr>
      <t xml:space="preserve"> gewonnen werden. Sekundärrohstoffe sind Rohstoffe, die durch Wiederaufbereitung (Recycling oder Upcycling) u.a. aus Abluft gewonnen werden. Sie dienen als Ausgangsstoffe für neue Produkte. Es müssen Verfahren, die mindestens einen biologischen Teilprozess zur Umsetzung von CO</t>
    </r>
    <r>
      <rPr>
        <vertAlign val="subscript"/>
        <sz val="9"/>
        <rFont val="Arial"/>
        <family val="2"/>
      </rPr>
      <t>2</t>
    </r>
    <r>
      <rPr>
        <sz val="9"/>
        <rFont val="Arial"/>
        <family val="2"/>
      </rPr>
      <t xml:space="preserve"> enthalten, eingesetzt werden.</t>
    </r>
  </si>
  <si>
    <r>
      <t>Rückgang der jährlichen Treibhausgasemissionen
Bitte geben Sie die insgesamt im Rahmen Ihres Projekts vorgesehene, geschätzte Bruttosenkung der jährlichen Treibhausgasemissionen (in CO</t>
    </r>
    <r>
      <rPr>
        <vertAlign val="subscript"/>
        <sz val="9"/>
        <rFont val="Arial"/>
        <family val="2"/>
      </rPr>
      <t>2</t>
    </r>
    <r>
      <rPr>
        <sz val="9"/>
        <rFont val="Arial"/>
        <family val="2"/>
      </rPr>
      <t>-Äquivalenten, Tonnen pro Jahr) an, die sich auf der Grundlage der geförderten Investitionen und deren Nutzung ergibt. 
Tonnen CO</t>
    </r>
    <r>
      <rPr>
        <vertAlign val="subscript"/>
        <sz val="9"/>
        <rFont val="Arial"/>
        <family val="2"/>
      </rPr>
      <t>2</t>
    </r>
    <r>
      <rPr>
        <sz val="9"/>
        <rFont val="Arial"/>
        <family val="2"/>
      </rPr>
      <t>-Äquivalent
Die Klimawirksamkeit von Gasen wie Methan oder Lachgas wird zu Vergleichszwecken in die Klimawirksamkeit von Kohlendioxid umgerechnet. Dieser Wert wird als CO</t>
    </r>
    <r>
      <rPr>
        <vertAlign val="subscript"/>
        <sz val="9"/>
        <rFont val="Arial"/>
        <family val="2"/>
      </rPr>
      <t>2</t>
    </r>
    <r>
      <rPr>
        <sz val="9"/>
        <rFont val="Arial"/>
        <family val="2"/>
      </rPr>
      <t>-Äquivalent (CO</t>
    </r>
    <r>
      <rPr>
        <vertAlign val="subscript"/>
        <sz val="9"/>
        <rFont val="Arial"/>
        <family val="2"/>
      </rPr>
      <t>2</t>
    </r>
    <r>
      <rPr>
        <sz val="9"/>
        <rFont val="Arial"/>
        <family val="2"/>
      </rPr>
      <t>e) bezeichnet. Die Umrechnung erfolgt anhand der international festgelegten Äquivalent-Faktoren der Vereinten Nationen.
(vgl. http://unfccc.int/ghg_data/items/3825.php)</t>
    </r>
  </si>
  <si>
    <r>
      <t>XCU</t>
    </r>
    <r>
      <rPr>
        <vertAlign val="subscript"/>
        <sz val="12"/>
        <color rgb="FFFF0000"/>
        <rFont val="Verdana"/>
        <family val="2"/>
      </rPr>
      <t>BIO</t>
    </r>
    <r>
      <rPr>
        <sz val="12"/>
        <color rgb="FFFF0000"/>
        <rFont val="Verdana"/>
        <family val="2"/>
      </rPr>
      <t xml:space="preserve"> und CCU</t>
    </r>
    <r>
      <rPr>
        <vertAlign val="subscript"/>
        <sz val="12"/>
        <color rgb="FFFF0000"/>
        <rFont val="Verdana"/>
        <family val="2"/>
      </rPr>
      <t>BIO</t>
    </r>
  </si>
  <si>
    <r>
      <t>XCU</t>
    </r>
    <r>
      <rPr>
        <vertAlign val="subscript"/>
        <sz val="10"/>
        <rFont val="Arial"/>
        <family val="2"/>
      </rPr>
      <t>BIO</t>
    </r>
    <r>
      <rPr>
        <sz val="10"/>
        <rFont val="Arial"/>
        <family val="2"/>
      </rPr>
      <t xml:space="preserve"> und CCU</t>
    </r>
    <r>
      <rPr>
        <vertAlign val="subscript"/>
        <sz val="10"/>
        <rFont val="Arial"/>
        <family val="2"/>
      </rPr>
      <t>BIO</t>
    </r>
  </si>
  <si>
    <r>
      <t>Welchen Beitrag leistet Ihr Projekt zum Rückgang der jährlichen Treibhausgasemissionen (in Tonnen CO</t>
    </r>
    <r>
      <rPr>
        <b/>
        <vertAlign val="subscript"/>
        <sz val="11"/>
        <rFont val="Arial"/>
        <family val="2"/>
      </rPr>
      <t>2</t>
    </r>
    <r>
      <rPr>
        <b/>
        <sz val="11"/>
        <rFont val="Arial"/>
        <family val="2"/>
      </rPr>
      <t xml:space="preserve">-Äquivalent pro Jahr)?
</t>
    </r>
    <r>
      <rPr>
        <sz val="9"/>
        <rFont val="Arial"/>
        <family val="2"/>
      </rPr>
      <t>(Ergebnisindikator E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</si>
</sst>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8"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1"/>
      <color rgb="FFC00000"/>
      <name val="Arial"/>
      <family val="2"/>
    </font>
    <font>
      <sz val="10"/>
      <color rgb="FFFF0000"/>
      <name val="Arial"/>
      <family val="2"/>
    </font>
    <font>
      <sz val="12"/>
      <name val="Verdana"/>
      <family val="2"/>
    </font>
    <font>
      <sz val="9"/>
      <name val="Arial"/>
      <family val="2"/>
    </font>
    <font>
      <b/>
      <sz val="28"/>
      <color rgb="FF003399"/>
      <name val="Rockwell"/>
      <family val="1"/>
    </font>
    <font>
      <b/>
      <sz val="24"/>
      <color theme="3" tint="-0.249977111117893"/>
      <name val="Rockwell"/>
      <family val="1"/>
    </font>
    <font>
      <sz val="8"/>
      <color theme="10"/>
      <name val="Arial"/>
      <family val="2"/>
    </font>
    <font>
      <b/>
      <sz val="11"/>
      <name val="Calibri"/>
      <family val="2"/>
    </font>
    <font>
      <sz val="12"/>
      <color rgb="FFFF0000"/>
      <name val="Verdana"/>
      <family val="2"/>
    </font>
    <font>
      <b/>
      <vertAlign val="subscript"/>
      <sz val="14"/>
      <name val="Arial"/>
      <family val="2"/>
    </font>
    <font>
      <vertAlign val="subscript"/>
      <sz val="9"/>
      <name val="Arial"/>
      <family val="2"/>
    </font>
    <font>
      <vertAlign val="subscript"/>
      <sz val="12"/>
      <color rgb="FFFF0000"/>
      <name val="Verdana"/>
      <family val="2"/>
    </font>
    <font>
      <vertAlign val="subscript"/>
      <sz val="1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7" fillId="0" borderId="0"/>
    <xf numFmtId="9" fontId="27" fillId="0" borderId="0" applyFont="0" applyFill="0" applyBorder="0" applyAlignment="0" applyProtection="0"/>
    <xf numFmtId="164" fontId="47" fillId="0" borderId="0" applyFont="0" applyFill="0" applyBorder="0" applyAlignment="0" applyProtection="0"/>
    <xf numFmtId="0" fontId="4" fillId="0" borderId="0"/>
  </cellStyleXfs>
  <cellXfs count="89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7" fillId="0" borderId="0" xfId="2" applyProtection="1"/>
    <xf numFmtId="0" fontId="27" fillId="0" borderId="0" xfId="2" applyAlignment="1" applyProtection="1">
      <alignment horizontal="left"/>
    </xf>
    <xf numFmtId="0" fontId="27" fillId="0" borderId="0" xfId="2"/>
    <xf numFmtId="0" fontId="27" fillId="0" borderId="0" xfId="2" applyFont="1" applyAlignment="1" applyProtection="1">
      <alignment horizontal="left"/>
    </xf>
    <xf numFmtId="0" fontId="27" fillId="0" borderId="0" xfId="2" applyFont="1" applyFill="1" applyBorder="1" applyAlignment="1" applyProtection="1">
      <alignment horizontal="left" vertical="top" wrapText="1"/>
    </xf>
    <xf numFmtId="0" fontId="28" fillId="0" borderId="0" xfId="2" applyFont="1" applyFill="1" applyBorder="1" applyAlignment="1" applyProtection="1">
      <alignment horizontal="left" vertical="top"/>
    </xf>
    <xf numFmtId="0" fontId="27" fillId="0" borderId="0" xfId="2" applyFill="1" applyProtection="1"/>
    <xf numFmtId="0" fontId="8" fillId="0" borderId="0" xfId="2" applyFont="1" applyFill="1" applyBorder="1" applyAlignment="1" applyProtection="1">
      <alignment horizontal="left" vertical="top"/>
    </xf>
    <xf numFmtId="0" fontId="28" fillId="0" borderId="0" xfId="2" applyFont="1" applyAlignment="1" applyProtection="1">
      <alignment horizontal="left"/>
    </xf>
    <xf numFmtId="0" fontId="27" fillId="0" borderId="0" xfId="2" applyFont="1" applyBorder="1" applyAlignment="1" applyProtection="1">
      <alignment horizontal="left" vertical="top" wrapText="1"/>
    </xf>
    <xf numFmtId="0" fontId="27" fillId="0" borderId="0" xfId="2" applyFont="1" applyBorder="1" applyAlignment="1" applyProtection="1">
      <alignment horizontal="left" vertical="top"/>
    </xf>
    <xf numFmtId="0" fontId="28" fillId="0" borderId="0" xfId="2" applyFont="1" applyBorder="1" applyAlignment="1" applyProtection="1">
      <alignment horizontal="left" vertical="top"/>
    </xf>
    <xf numFmtId="0" fontId="27" fillId="0" borderId="0" xfId="2" applyBorder="1" applyProtection="1"/>
    <xf numFmtId="0" fontId="27" fillId="0" borderId="0" xfId="2" applyFill="1" applyBorder="1" applyProtection="1"/>
    <xf numFmtId="0" fontId="27" fillId="0" borderId="3" xfId="2" applyBorder="1" applyProtection="1"/>
    <xf numFmtId="0" fontId="28" fillId="0" borderId="0" xfId="2" applyFont="1" applyBorder="1" applyAlignment="1" applyProtection="1">
      <alignment horizontal="left"/>
    </xf>
    <xf numFmtId="0" fontId="28" fillId="0" borderId="0" xfId="2" applyFont="1" applyBorder="1" applyAlignment="1" applyProtection="1">
      <alignment horizontal="left" vertical="center"/>
    </xf>
    <xf numFmtId="0" fontId="27" fillId="0" borderId="0" xfId="2" applyFont="1" applyBorder="1" applyAlignment="1" applyProtection="1">
      <alignment horizontal="left"/>
    </xf>
    <xf numFmtId="0" fontId="27" fillId="0" borderId="0" xfId="2" applyFont="1" applyBorder="1" applyProtection="1"/>
    <xf numFmtId="0" fontId="28" fillId="0" borderId="1" xfId="2" applyFont="1" applyBorder="1" applyAlignment="1" applyProtection="1">
      <alignment horizontal="left" vertical="top"/>
    </xf>
    <xf numFmtId="0" fontId="28" fillId="0" borderId="1" xfId="2" applyFont="1" applyBorder="1" applyAlignment="1" applyProtection="1">
      <alignment vertical="top"/>
    </xf>
    <xf numFmtId="1" fontId="28" fillId="0" borderId="13" xfId="2" quotePrefix="1" applyNumberFormat="1" applyFont="1" applyBorder="1" applyAlignment="1" applyProtection="1">
      <alignment horizontal="left" vertical="top" wrapText="1"/>
    </xf>
    <xf numFmtId="2" fontId="27" fillId="5" borderId="1" xfId="2" applyNumberFormat="1" applyFont="1" applyFill="1" applyBorder="1" applyAlignment="1" applyProtection="1">
      <alignment horizontal="left" vertical="top"/>
    </xf>
    <xf numFmtId="2" fontId="27" fillId="5" borderId="1" xfId="2" applyNumberFormat="1" applyFont="1" applyFill="1" applyBorder="1" applyAlignment="1" applyProtection="1">
      <alignment horizontal="left" vertical="top" wrapText="1"/>
    </xf>
    <xf numFmtId="16" fontId="28" fillId="0" borderId="16" xfId="2" quotePrefix="1" applyNumberFormat="1" applyFont="1" applyBorder="1" applyAlignment="1" applyProtection="1">
      <alignment horizontal="left" wrapText="1"/>
    </xf>
    <xf numFmtId="0" fontId="28" fillId="0" borderId="9" xfId="2" applyFont="1" applyBorder="1" applyAlignment="1" applyProtection="1">
      <alignment horizontal="left"/>
    </xf>
    <xf numFmtId="2" fontId="27" fillId="3" borderId="1" xfId="2" applyNumberFormat="1" applyFont="1" applyFill="1" applyBorder="1" applyAlignment="1" applyProtection="1">
      <alignment horizontal="center" vertical="center"/>
    </xf>
    <xf numFmtId="1" fontId="28" fillId="0" borderId="17" xfId="2" quotePrefix="1" applyNumberFormat="1" applyFont="1" applyBorder="1" applyAlignment="1" applyProtection="1">
      <alignment horizontal="left" vertical="top" wrapText="1"/>
    </xf>
    <xf numFmtId="16" fontId="28" fillId="0" borderId="17" xfId="2" quotePrefix="1" applyNumberFormat="1" applyFont="1" applyBorder="1" applyAlignment="1" applyProtection="1">
      <alignment horizontal="left" wrapText="1"/>
    </xf>
    <xf numFmtId="1" fontId="28" fillId="0" borderId="16" xfId="2" quotePrefix="1" applyNumberFormat="1" applyFont="1" applyBorder="1" applyAlignment="1" applyProtection="1">
      <alignment horizontal="left" vertical="top" wrapText="1"/>
    </xf>
    <xf numFmtId="1" fontId="28" fillId="0" borderId="0" xfId="2" quotePrefix="1" applyNumberFormat="1" applyFont="1" applyBorder="1" applyAlignment="1" applyProtection="1">
      <alignment horizontal="left" vertical="top" wrapText="1"/>
    </xf>
    <xf numFmtId="0" fontId="28" fillId="0" borderId="0" xfId="2" applyFont="1" applyBorder="1" applyAlignment="1" applyProtection="1">
      <alignment horizontal="left" vertical="top" wrapText="1"/>
    </xf>
    <xf numFmtId="2" fontId="27" fillId="5" borderId="0" xfId="2" applyNumberFormat="1" applyFont="1" applyFill="1" applyBorder="1" applyAlignment="1" applyProtection="1">
      <alignment horizontal="left" vertical="top"/>
    </xf>
    <xf numFmtId="2" fontId="27" fillId="5" borderId="0" xfId="2" applyNumberFormat="1" applyFont="1" applyFill="1" applyBorder="1" applyAlignment="1" applyProtection="1">
      <alignment horizontal="left" vertical="top" wrapText="1"/>
    </xf>
    <xf numFmtId="0" fontId="28" fillId="0" borderId="0" xfId="2" applyFont="1" applyBorder="1" applyAlignment="1" applyProtection="1">
      <alignment vertical="center"/>
    </xf>
    <xf numFmtId="0" fontId="28" fillId="5" borderId="1" xfId="2" applyFont="1" applyFill="1" applyBorder="1" applyAlignment="1" applyProtection="1">
      <alignment vertical="top" wrapText="1"/>
    </xf>
    <xf numFmtId="0" fontId="28" fillId="5" borderId="1" xfId="2" applyFont="1" applyFill="1" applyBorder="1" applyAlignment="1" applyProtection="1">
      <alignment horizontal="left" vertical="top"/>
    </xf>
    <xf numFmtId="0" fontId="27" fillId="0" borderId="11" xfId="2" applyFont="1" applyBorder="1" applyAlignment="1" applyProtection="1">
      <alignment horizontal="left" vertical="top" wrapText="1"/>
    </xf>
    <xf numFmtId="2" fontId="27" fillId="5" borderId="15" xfId="2" applyNumberFormat="1" applyFont="1" applyFill="1" applyBorder="1" applyAlignment="1" applyProtection="1">
      <alignment horizontal="left" vertical="top"/>
    </xf>
    <xf numFmtId="1" fontId="27" fillId="0" borderId="1" xfId="2" applyNumberFormat="1" applyFont="1" applyFill="1" applyBorder="1" applyAlignment="1" applyProtection="1">
      <alignment horizontal="center" vertical="center"/>
    </xf>
    <xf numFmtId="0" fontId="28" fillId="0" borderId="8" xfId="2" applyFont="1" applyBorder="1" applyAlignment="1" applyProtection="1">
      <alignment horizontal="left"/>
    </xf>
    <xf numFmtId="0" fontId="27" fillId="0" borderId="9" xfId="2" applyFont="1" applyFill="1" applyBorder="1" applyAlignment="1" applyProtection="1">
      <alignment horizontal="left" vertical="top" wrapText="1"/>
    </xf>
    <xf numFmtId="2" fontId="27" fillId="0" borderId="13" xfId="2" applyNumberFormat="1" applyFont="1" applyFill="1" applyBorder="1" applyAlignment="1" applyProtection="1">
      <alignment horizontal="center" vertical="center" wrapText="1"/>
    </xf>
    <xf numFmtId="0" fontId="28" fillId="0" borderId="5" xfId="2" applyFont="1" applyBorder="1" applyAlignment="1" applyProtection="1">
      <alignment horizontal="left"/>
    </xf>
    <xf numFmtId="2" fontId="27" fillId="0" borderId="16" xfId="2" applyNumberFormat="1" applyFont="1" applyFill="1" applyBorder="1" applyAlignment="1" applyProtection="1">
      <alignment horizontal="center" vertical="center" wrapText="1"/>
    </xf>
    <xf numFmtId="2" fontId="27" fillId="5" borderId="0" xfId="2" applyNumberFormat="1" applyFont="1" applyFill="1" applyBorder="1" applyAlignment="1" applyProtection="1">
      <alignment horizontal="center" vertical="center"/>
    </xf>
    <xf numFmtId="0" fontId="27" fillId="0" borderId="0" xfId="2" applyBorder="1" applyAlignment="1" applyProtection="1">
      <alignment horizontal="left"/>
    </xf>
    <xf numFmtId="0" fontId="27" fillId="0" borderId="0" xfId="2" applyFont="1" applyBorder="1" applyAlignment="1" applyProtection="1">
      <alignment horizontal="right"/>
    </xf>
    <xf numFmtId="0" fontId="38" fillId="0" borderId="0" xfId="2" applyFont="1" applyFill="1" applyBorder="1" applyAlignment="1" applyProtection="1">
      <alignment horizontal="right"/>
    </xf>
    <xf numFmtId="2" fontId="27" fillId="5" borderId="0" xfId="2" applyNumberFormat="1" applyFont="1" applyFill="1" applyBorder="1" applyAlignment="1" applyProtection="1">
      <alignment horizontal="center"/>
    </xf>
    <xf numFmtId="0" fontId="28" fillId="0" borderId="0" xfId="2" applyFont="1" applyBorder="1" applyProtection="1"/>
    <xf numFmtId="0" fontId="28" fillId="0" borderId="0" xfId="2" applyFont="1" applyBorder="1" applyAlignment="1" applyProtection="1">
      <alignment horizontal="right"/>
    </xf>
    <xf numFmtId="0" fontId="28" fillId="0" borderId="0" xfId="2" applyFont="1"/>
    <xf numFmtId="0" fontId="28" fillId="0" borderId="0" xfId="2" applyFont="1" applyBorder="1" applyAlignment="1" applyProtection="1">
      <alignment horizontal="right" vertical="top"/>
    </xf>
    <xf numFmtId="2" fontId="27" fillId="5" borderId="0" xfId="2" applyNumberFormat="1" applyFont="1" applyFill="1" applyBorder="1" applyAlignment="1" applyProtection="1">
      <alignment horizontal="left"/>
    </xf>
    <xf numFmtId="0" fontId="27" fillId="5" borderId="0" xfId="2" applyFill="1" applyBorder="1" applyProtection="1"/>
    <xf numFmtId="0" fontId="28" fillId="0" borderId="14" xfId="2" applyFont="1" applyBorder="1" applyAlignment="1" applyProtection="1">
      <alignment vertical="top"/>
    </xf>
    <xf numFmtId="0" fontId="27" fillId="5" borderId="1" xfId="2" applyFont="1" applyFill="1" applyBorder="1" applyAlignment="1" applyProtection="1">
      <alignment horizontal="center" vertical="center"/>
    </xf>
    <xf numFmtId="0" fontId="27" fillId="5" borderId="5" xfId="2" applyFont="1" applyFill="1" applyBorder="1" applyAlignment="1" applyProtection="1">
      <alignment horizontal="center" vertical="center"/>
    </xf>
    <xf numFmtId="0" fontId="27" fillId="5" borderId="7" xfId="2" applyFont="1" applyFill="1" applyBorder="1" applyAlignment="1" applyProtection="1">
      <alignment horizontal="center" vertical="center"/>
    </xf>
    <xf numFmtId="0" fontId="28" fillId="0" borderId="8" xfId="2" applyFont="1" applyBorder="1" applyAlignment="1" applyProtection="1">
      <alignment vertical="top"/>
    </xf>
    <xf numFmtId="0" fontId="27" fillId="5" borderId="8" xfId="2" applyFont="1" applyFill="1" applyBorder="1" applyAlignment="1" applyProtection="1">
      <alignment horizontal="center" vertical="center"/>
    </xf>
    <xf numFmtId="0" fontId="27" fillId="5" borderId="9" xfId="2" applyFont="1" applyFill="1" applyBorder="1" applyAlignment="1" applyProtection="1">
      <alignment horizontal="center" vertical="center"/>
    </xf>
    <xf numFmtId="2" fontId="27" fillId="5" borderId="13" xfId="2" applyNumberFormat="1" applyFont="1" applyFill="1" applyBorder="1" applyAlignment="1" applyProtection="1">
      <alignment horizontal="left" vertical="top"/>
    </xf>
    <xf numFmtId="0" fontId="27" fillId="5" borderId="13" xfId="2" applyFont="1" applyFill="1" applyBorder="1" applyAlignment="1" applyProtection="1">
      <alignment horizontal="center" vertical="center"/>
    </xf>
    <xf numFmtId="0" fontId="28" fillId="0" borderId="1" xfId="2" applyFont="1" applyBorder="1" applyAlignment="1" applyProtection="1">
      <alignment vertical="top" wrapText="1"/>
    </xf>
    <xf numFmtId="2" fontId="27" fillId="5" borderId="16" xfId="2" applyNumberFormat="1" applyFont="1" applyFill="1" applyBorder="1" applyAlignment="1" applyProtection="1">
      <alignment horizontal="left" vertical="top"/>
    </xf>
    <xf numFmtId="0" fontId="27" fillId="5" borderId="16" xfId="2" applyFont="1" applyFill="1" applyBorder="1" applyAlignment="1" applyProtection="1">
      <alignment horizontal="center" vertical="center"/>
    </xf>
    <xf numFmtId="0" fontId="28" fillId="0" borderId="0" xfId="2" applyFont="1" applyBorder="1" applyAlignment="1" applyProtection="1">
      <alignment vertical="top" wrapText="1"/>
    </xf>
    <xf numFmtId="0" fontId="27" fillId="5" borderId="0" xfId="2" applyFont="1" applyFill="1" applyBorder="1" applyAlignment="1" applyProtection="1">
      <alignment horizontal="center" vertical="center"/>
    </xf>
    <xf numFmtId="0" fontId="28" fillId="0" borderId="0" xfId="2" applyFont="1" applyBorder="1" applyAlignment="1" applyProtection="1">
      <alignment vertical="top"/>
    </xf>
    <xf numFmtId="0" fontId="27" fillId="0" borderId="0" xfId="2" applyFont="1" applyFill="1" applyBorder="1" applyAlignment="1" applyProtection="1">
      <alignment horizontal="right" vertical="top"/>
    </xf>
    <xf numFmtId="0" fontId="27" fillId="5" borderId="0" xfId="2" applyFont="1" applyFill="1" applyBorder="1" applyProtection="1"/>
    <xf numFmtId="0" fontId="27" fillId="0" borderId="6" xfId="2" applyFont="1" applyBorder="1" applyProtection="1"/>
    <xf numFmtId="0" fontId="28" fillId="0" borderId="5" xfId="2" applyFont="1" applyBorder="1" applyAlignment="1" applyProtection="1">
      <alignment vertical="top"/>
    </xf>
    <xf numFmtId="0" fontId="27" fillId="5" borderId="15" xfId="2" applyFont="1" applyFill="1" applyBorder="1" applyAlignment="1" applyProtection="1">
      <alignment horizontal="center" vertical="center"/>
    </xf>
    <xf numFmtId="0" fontId="27" fillId="5" borderId="12" xfId="2" applyFont="1" applyFill="1" applyBorder="1" applyAlignment="1" applyProtection="1">
      <alignment horizontal="center" vertical="center"/>
    </xf>
    <xf numFmtId="0" fontId="28" fillId="0" borderId="8" xfId="2" applyFont="1" applyBorder="1" applyAlignment="1" applyProtection="1">
      <alignment horizontal="right" vertical="top"/>
    </xf>
    <xf numFmtId="0" fontId="39" fillId="0" borderId="1" xfId="2" applyFont="1" applyFill="1" applyBorder="1" applyAlignment="1">
      <alignment vertical="center" wrapText="1" readingOrder="1"/>
    </xf>
    <xf numFmtId="0" fontId="39" fillId="0" borderId="1" xfId="2" applyFont="1" applyFill="1" applyBorder="1" applyAlignment="1">
      <alignment horizontal="center" vertical="center" wrapText="1" readingOrder="1"/>
    </xf>
    <xf numFmtId="0" fontId="28" fillId="0" borderId="1" xfId="2" applyFont="1" applyBorder="1" applyAlignment="1" applyProtection="1">
      <alignment horizontal="left" wrapText="1"/>
    </xf>
    <xf numFmtId="0" fontId="27" fillId="0" borderId="4" xfId="2" applyFont="1" applyFill="1" applyBorder="1" applyAlignment="1" applyProtection="1">
      <alignment horizontal="center" vertical="center"/>
    </xf>
    <xf numFmtId="0" fontId="27" fillId="0" borderId="0" xfId="2" applyFont="1" applyBorder="1" applyAlignment="1" applyProtection="1">
      <alignment vertical="top"/>
    </xf>
    <xf numFmtId="0" fontId="32" fillId="0" borderId="0" xfId="2" applyFont="1" applyFill="1" applyBorder="1" applyProtection="1"/>
    <xf numFmtId="2" fontId="28" fillId="0" borderId="0" xfId="2" applyNumberFormat="1" applyFont="1" applyFill="1" applyBorder="1" applyAlignment="1" applyProtection="1">
      <alignment horizontal="right" vertical="top"/>
    </xf>
    <xf numFmtId="165" fontId="27" fillId="0" borderId="0" xfId="2" applyNumberFormat="1" applyFont="1" applyFill="1" applyBorder="1" applyAlignment="1" applyProtection="1">
      <alignment horizontal="right" vertical="top"/>
    </xf>
    <xf numFmtId="0" fontId="28" fillId="0" borderId="13" xfId="2" applyNumberFormat="1" applyFont="1" applyBorder="1" applyAlignment="1" applyProtection="1">
      <alignment horizontal="left" vertical="top" wrapText="1"/>
    </xf>
    <xf numFmtId="0" fontId="27" fillId="0" borderId="3" xfId="2" applyFill="1" applyBorder="1" applyProtection="1"/>
    <xf numFmtId="0" fontId="27" fillId="0" borderId="3" xfId="2" applyFill="1" applyBorder="1" applyAlignment="1" applyProtection="1">
      <alignment horizontal="left"/>
    </xf>
    <xf numFmtId="0" fontId="27" fillId="0" borderId="4" xfId="2" applyFill="1" applyBorder="1" applyProtection="1"/>
    <xf numFmtId="0" fontId="27" fillId="0" borderId="8" xfId="2" applyFill="1" applyBorder="1" applyProtection="1"/>
    <xf numFmtId="0" fontId="27" fillId="0" borderId="0" xfId="2" applyFill="1" applyBorder="1" applyAlignment="1" applyProtection="1">
      <alignment horizontal="left"/>
    </xf>
    <xf numFmtId="0" fontId="27" fillId="0" borderId="9" xfId="2" applyFill="1" applyBorder="1" applyProtection="1"/>
    <xf numFmtId="0" fontId="28" fillId="0" borderId="0" xfId="2" applyFont="1" applyFill="1" applyBorder="1" applyAlignment="1" applyProtection="1">
      <alignment vertical="top"/>
    </xf>
    <xf numFmtId="0" fontId="28" fillId="0" borderId="0" xfId="2" applyFont="1" applyFill="1" applyBorder="1" applyAlignment="1" applyProtection="1">
      <alignment horizontal="left"/>
    </xf>
    <xf numFmtId="0" fontId="28" fillId="0" borderId="0" xfId="2" applyFont="1" applyFill="1" applyBorder="1" applyProtection="1"/>
    <xf numFmtId="0" fontId="28" fillId="0" borderId="0" xfId="2" applyFont="1" applyFill="1" applyBorder="1" applyAlignment="1" applyProtection="1">
      <alignment horizontal="right" vertical="top"/>
    </xf>
    <xf numFmtId="0" fontId="27" fillId="0" borderId="5" xfId="2" applyFill="1" applyBorder="1" applyProtection="1"/>
    <xf numFmtId="0" fontId="27" fillId="0" borderId="6" xfId="2" applyFill="1" applyBorder="1" applyProtection="1"/>
    <xf numFmtId="0" fontId="28" fillId="0" borderId="6" xfId="2" applyFont="1" applyFill="1" applyBorder="1" applyAlignment="1" applyProtection="1">
      <alignment vertical="top"/>
    </xf>
    <xf numFmtId="0" fontId="27" fillId="0" borderId="6" xfId="2" applyFill="1" applyBorder="1" applyAlignment="1" applyProtection="1">
      <alignment horizontal="left"/>
    </xf>
    <xf numFmtId="0" fontId="28" fillId="0" borderId="6" xfId="2" applyFont="1" applyFill="1" applyBorder="1" applyProtection="1"/>
    <xf numFmtId="0" fontId="28" fillId="0" borderId="6" xfId="2" applyFont="1" applyFill="1" applyBorder="1" applyAlignment="1" applyProtection="1">
      <alignment horizontal="right" vertical="top"/>
    </xf>
    <xf numFmtId="0" fontId="28" fillId="0" borderId="7" xfId="2" applyFont="1" applyFill="1" applyBorder="1" applyAlignment="1" applyProtection="1">
      <alignment horizontal="left" vertical="top" wrapText="1"/>
    </xf>
    <xf numFmtId="0" fontId="28" fillId="0" borderId="14" xfId="2" applyFont="1" applyFill="1" applyBorder="1" applyProtection="1"/>
    <xf numFmtId="0" fontId="28" fillId="0" borderId="0" xfId="2" applyFont="1" applyFill="1" applyBorder="1" applyAlignment="1" applyProtection="1">
      <alignment horizontal="center" wrapText="1"/>
    </xf>
    <xf numFmtId="0" fontId="34" fillId="0" borderId="0" xfId="2" applyFont="1" applyBorder="1" applyAlignment="1" applyProtection="1">
      <alignment horizontal="left" vertical="top"/>
    </xf>
    <xf numFmtId="0" fontId="34" fillId="0" borderId="0" xfId="2" applyFont="1" applyBorder="1" applyAlignment="1" applyProtection="1">
      <alignment vertical="top"/>
    </xf>
    <xf numFmtId="0" fontId="5" fillId="0" borderId="1" xfId="0" applyFont="1" applyBorder="1" applyAlignment="1" applyProtection="1">
      <alignment horizontal="left" vertical="top" wrapText="1"/>
    </xf>
    <xf numFmtId="0" fontId="28"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6"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6"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2"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8" fillId="5" borderId="0" xfId="2" applyFont="1" applyFill="1" applyProtection="1"/>
    <xf numFmtId="0" fontId="27" fillId="5" borderId="0" xfId="2" applyFill="1" applyProtection="1"/>
    <xf numFmtId="0" fontId="29" fillId="5" borderId="0" xfId="2" applyFont="1" applyFill="1" applyAlignment="1" applyProtection="1">
      <alignment horizontal="center" vertical="top"/>
    </xf>
    <xf numFmtId="0" fontId="27" fillId="5" borderId="0" xfId="2" applyFill="1" applyAlignment="1" applyProtection="1">
      <alignment wrapText="1"/>
    </xf>
    <xf numFmtId="0" fontId="27" fillId="0" borderId="0" xfId="2" applyAlignment="1" applyProtection="1">
      <alignment wrapText="1"/>
    </xf>
    <xf numFmtId="0" fontId="27" fillId="5" borderId="0" xfId="2" applyFont="1" applyFill="1" applyBorder="1" applyAlignment="1" applyProtection="1">
      <alignment horizontal="center" vertical="top" wrapText="1"/>
    </xf>
    <xf numFmtId="2" fontId="27" fillId="5" borderId="1" xfId="2" applyNumberFormat="1" applyFont="1" applyFill="1" applyBorder="1" applyAlignment="1" applyProtection="1">
      <alignment horizontal="center" vertical="top"/>
    </xf>
    <xf numFmtId="0" fontId="27" fillId="5" borderId="1" xfId="2" applyFill="1" applyBorder="1" applyProtection="1"/>
    <xf numFmtId="0" fontId="27" fillId="5" borderId="1" xfId="2" applyFont="1" applyFill="1" applyBorder="1" applyProtection="1"/>
    <xf numFmtId="0" fontId="28" fillId="5" borderId="1" xfId="2" applyFont="1" applyFill="1" applyBorder="1" applyProtection="1"/>
    <xf numFmtId="2" fontId="27" fillId="5" borderId="1" xfId="2" applyNumberFormat="1" applyFont="1" applyFill="1" applyBorder="1" applyAlignment="1" applyProtection="1">
      <alignment horizontal="center" vertical="center"/>
    </xf>
    <xf numFmtId="2" fontId="28" fillId="5" borderId="1" xfId="2" applyNumberFormat="1" applyFont="1" applyFill="1" applyBorder="1" applyAlignment="1" applyProtection="1">
      <alignment horizontal="left" vertical="top"/>
    </xf>
    <xf numFmtId="2" fontId="27" fillId="5" borderId="1" xfId="2" applyNumberFormat="1" applyFill="1" applyBorder="1" applyProtection="1"/>
    <xf numFmtId="166" fontId="27" fillId="0" borderId="0" xfId="2" applyNumberFormat="1" applyProtection="1"/>
    <xf numFmtId="0" fontId="36" fillId="5" borderId="1" xfId="2" applyFont="1" applyFill="1" applyBorder="1" applyAlignment="1" applyProtection="1">
      <alignment vertical="center"/>
    </xf>
    <xf numFmtId="0" fontId="36" fillId="5" borderId="1" xfId="2" applyFont="1" applyFill="1" applyBorder="1" applyAlignment="1" applyProtection="1">
      <alignment horizontal="right" vertical="center"/>
    </xf>
    <xf numFmtId="0" fontId="27" fillId="5" borderId="0" xfId="2" applyFont="1" applyFill="1" applyProtection="1"/>
    <xf numFmtId="0" fontId="27" fillId="0" borderId="0" xfId="2" applyFont="1" applyProtection="1"/>
    <xf numFmtId="2" fontId="36" fillId="5" borderId="1" xfId="2" applyNumberFormat="1" applyFont="1" applyFill="1" applyBorder="1" applyAlignment="1" applyProtection="1">
      <alignment horizontal="right" vertical="center"/>
    </xf>
    <xf numFmtId="1" fontId="36" fillId="5" borderId="1" xfId="2" applyNumberFormat="1" applyFont="1" applyFill="1" applyBorder="1" applyAlignment="1" applyProtection="1">
      <alignment horizontal="right" vertical="center"/>
    </xf>
    <xf numFmtId="0" fontId="37" fillId="5" borderId="1" xfId="2" applyFont="1" applyFill="1" applyBorder="1" applyAlignment="1" applyProtection="1">
      <alignment vertical="top" wrapText="1"/>
    </xf>
    <xf numFmtId="0" fontId="27" fillId="5" borderId="1" xfId="2" applyFill="1" applyBorder="1" applyAlignment="1" applyProtection="1">
      <alignment horizontal="right" vertical="top"/>
    </xf>
    <xf numFmtId="165" fontId="36" fillId="5" borderId="1" xfId="2" applyNumberFormat="1" applyFont="1" applyFill="1" applyBorder="1" applyAlignment="1" applyProtection="1">
      <alignment horizontal="right" vertical="top"/>
    </xf>
    <xf numFmtId="0" fontId="36" fillId="5" borderId="0" xfId="2" applyFont="1" applyFill="1" applyBorder="1" applyAlignment="1" applyProtection="1">
      <alignment horizontal="right" vertical="center"/>
    </xf>
    <xf numFmtId="0" fontId="27" fillId="5" borderId="1" xfId="2" applyFill="1" applyBorder="1" applyAlignment="1" applyProtection="1">
      <alignment vertical="top"/>
    </xf>
    <xf numFmtId="0" fontId="36" fillId="5" borderId="1" xfId="2" applyFont="1" applyFill="1" applyBorder="1" applyAlignment="1" applyProtection="1">
      <alignment horizontal="right" vertical="top"/>
    </xf>
    <xf numFmtId="0" fontId="37" fillId="5" borderId="0" xfId="2" applyFont="1" applyFill="1" applyBorder="1" applyAlignment="1" applyProtection="1">
      <alignment vertical="top" wrapText="1"/>
    </xf>
    <xf numFmtId="0" fontId="27" fillId="5" borderId="0" xfId="2" quotePrefix="1" applyFill="1" applyProtection="1"/>
    <xf numFmtId="2" fontId="28" fillId="5" borderId="0" xfId="2" applyNumberFormat="1" applyFont="1" applyFill="1" applyBorder="1" applyProtection="1"/>
    <xf numFmtId="165" fontId="36" fillId="5" borderId="0" xfId="2" applyNumberFormat="1" applyFont="1" applyFill="1" applyBorder="1" applyAlignment="1" applyProtection="1">
      <alignment horizontal="right" vertical="center"/>
    </xf>
    <xf numFmtId="0" fontId="27" fillId="5" borderId="0" xfId="2" applyFill="1" applyBorder="1" applyAlignment="1" applyProtection="1">
      <alignment vertical="top"/>
    </xf>
    <xf numFmtId="0" fontId="28" fillId="0" borderId="0" xfId="2" applyFont="1" applyProtection="1"/>
    <xf numFmtId="0" fontId="28" fillId="5" borderId="0" xfId="2" applyFont="1" applyFill="1" applyAlignment="1" applyProtection="1">
      <alignment horizontal="right"/>
    </xf>
    <xf numFmtId="2" fontId="27" fillId="5" borderId="0" xfId="2" applyNumberFormat="1" applyFont="1" applyFill="1" applyBorder="1" applyAlignment="1" applyProtection="1">
      <alignment horizontal="center" vertical="top"/>
    </xf>
    <xf numFmtId="0" fontId="28" fillId="5" borderId="14" xfId="2" applyFont="1" applyFill="1" applyBorder="1" applyProtection="1"/>
    <xf numFmtId="0" fontId="27" fillId="5" borderId="3" xfId="2" applyFill="1" applyBorder="1" applyAlignment="1" applyProtection="1">
      <alignment horizontal="left"/>
    </xf>
    <xf numFmtId="0" fontId="27" fillId="5" borderId="3" xfId="2" applyFill="1" applyBorder="1" applyProtection="1"/>
    <xf numFmtId="0" fontId="27" fillId="5" borderId="4" xfId="2" applyFill="1" applyBorder="1" applyProtection="1"/>
    <xf numFmtId="0" fontId="27" fillId="5" borderId="9" xfId="2" applyFont="1" applyFill="1" applyBorder="1" applyAlignment="1" applyProtection="1">
      <alignment horizontal="left" vertical="top" wrapText="1"/>
    </xf>
    <xf numFmtId="0" fontId="27" fillId="5" borderId="8" xfId="2" applyFill="1" applyBorder="1" applyProtection="1"/>
    <xf numFmtId="0" fontId="27" fillId="5" borderId="0" xfId="2" applyFill="1" applyBorder="1" applyAlignment="1" applyProtection="1">
      <alignment horizontal="left"/>
    </xf>
    <xf numFmtId="0" fontId="27" fillId="5" borderId="9" xfId="2" applyFill="1" applyBorder="1" applyProtection="1"/>
    <xf numFmtId="0" fontId="27" fillId="5" borderId="0" xfId="2" applyFill="1" applyBorder="1" applyAlignment="1" applyProtection="1">
      <alignment horizontal="right"/>
    </xf>
    <xf numFmtId="0" fontId="27" fillId="5" borderId="5" xfId="2" applyFill="1" applyBorder="1" applyProtection="1"/>
    <xf numFmtId="0" fontId="27" fillId="5" borderId="6" xfId="2" applyFill="1" applyBorder="1" applyAlignment="1" applyProtection="1">
      <alignment horizontal="left"/>
    </xf>
    <xf numFmtId="0" fontId="27" fillId="5" borderId="11" xfId="2" applyFill="1" applyBorder="1" applyAlignment="1" applyProtection="1">
      <alignment vertical="top"/>
    </xf>
    <xf numFmtId="0" fontId="27" fillId="5" borderId="6" xfId="2" applyFill="1" applyBorder="1" applyProtection="1"/>
    <xf numFmtId="0" fontId="27" fillId="5" borderId="7" xfId="2" applyFill="1" applyBorder="1" applyProtection="1"/>
    <xf numFmtId="0" fontId="27" fillId="0" borderId="0" xfId="2" applyFill="1" applyAlignment="1" applyProtection="1">
      <alignment vertical="top"/>
    </xf>
    <xf numFmtId="0" fontId="27" fillId="0" borderId="0" xfId="2" applyFill="1" applyAlignment="1" applyProtection="1">
      <alignment horizontal="left" vertical="top"/>
    </xf>
    <xf numFmtId="0" fontId="27" fillId="0" borderId="0" xfId="2" applyFill="1" applyAlignment="1" applyProtection="1">
      <alignment horizontal="left"/>
    </xf>
    <xf numFmtId="0" fontId="27" fillId="0" borderId="0" xfId="2" applyAlignment="1" applyProtection="1">
      <alignment vertical="top"/>
    </xf>
    <xf numFmtId="0" fontId="27" fillId="0" borderId="0" xfId="2" applyAlignment="1" applyProtection="1">
      <alignment horizontal="left" vertical="top"/>
    </xf>
    <xf numFmtId="0" fontId="0" fillId="0" borderId="0" xfId="0" quotePrefix="1" applyProtection="1"/>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7" fillId="0" borderId="6" xfId="2" applyFont="1" applyBorder="1" applyAlignment="1" applyProtection="1">
      <alignment horizontal="left" vertical="top" wrapText="1"/>
    </xf>
    <xf numFmtId="0" fontId="27"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7" fillId="0" borderId="0" xfId="2" applyFont="1" applyFill="1" applyBorder="1" applyAlignment="1" applyProtection="1">
      <alignment vertical="top" wrapText="1"/>
    </xf>
    <xf numFmtId="0" fontId="27"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8" fillId="2" borderId="3" xfId="2" applyFont="1" applyFill="1" applyBorder="1" applyAlignment="1" applyProtection="1">
      <alignment vertical="top" wrapText="1"/>
    </xf>
    <xf numFmtId="0" fontId="30" fillId="5" borderId="0" xfId="2" applyFont="1" applyFill="1" applyAlignment="1" applyProtection="1">
      <alignment horizontal="center" wrapText="1"/>
    </xf>
    <xf numFmtId="0" fontId="28"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7" fillId="5" borderId="0" xfId="2" applyFont="1" applyFill="1" applyBorder="1" applyAlignment="1" applyProtection="1">
      <alignment vertical="top" wrapText="1"/>
    </xf>
    <xf numFmtId="0" fontId="27" fillId="5" borderId="8" xfId="2" applyFont="1" applyFill="1" applyBorder="1" applyAlignment="1" applyProtection="1">
      <alignment horizontal="left"/>
    </xf>
    <xf numFmtId="0" fontId="27" fillId="5" borderId="9" xfId="2" applyFont="1" applyFill="1" applyBorder="1" applyAlignment="1" applyProtection="1">
      <alignment horizontal="left" wrapText="1"/>
    </xf>
    <xf numFmtId="0" fontId="27" fillId="3" borderId="1" xfId="2" applyFont="1" applyFill="1" applyBorder="1" applyAlignment="1" applyProtection="1">
      <alignment vertical="top" wrapText="1"/>
      <protection hidden="1"/>
    </xf>
    <xf numFmtId="0" fontId="27" fillId="3" borderId="1" xfId="2" applyFont="1" applyFill="1" applyBorder="1" applyAlignment="1" applyProtection="1">
      <alignment horizontal="center" vertical="center"/>
      <protection hidden="1"/>
    </xf>
    <xf numFmtId="2" fontId="27" fillId="3" borderId="1" xfId="2" applyNumberFormat="1" applyFont="1" applyFill="1" applyBorder="1" applyAlignment="1" applyProtection="1">
      <alignment horizontal="center" vertical="center"/>
      <protection hidden="1"/>
    </xf>
    <xf numFmtId="0" fontId="27" fillId="0" borderId="0" xfId="2" applyProtection="1">
      <protection hidden="1"/>
    </xf>
    <xf numFmtId="2" fontId="28" fillId="3" borderId="1" xfId="2" applyNumberFormat="1" applyFont="1" applyFill="1" applyBorder="1" applyAlignment="1" applyProtection="1">
      <alignment horizontal="center" vertical="center"/>
      <protection hidden="1"/>
    </xf>
    <xf numFmtId="2" fontId="27" fillId="5" borderId="1" xfId="2" applyNumberFormat="1" applyFont="1" applyFill="1" applyBorder="1" applyAlignment="1" applyProtection="1">
      <alignment horizontal="left" vertical="top"/>
      <protection hidden="1"/>
    </xf>
    <xf numFmtId="0" fontId="28" fillId="5" borderId="1" xfId="2" applyFont="1" applyFill="1" applyBorder="1" applyAlignment="1" applyProtection="1">
      <alignment vertical="top" wrapText="1"/>
      <protection hidden="1"/>
    </xf>
    <xf numFmtId="0" fontId="28" fillId="5" borderId="1" xfId="2" applyFont="1" applyFill="1" applyBorder="1" applyAlignment="1" applyProtection="1">
      <alignment horizontal="left" vertical="top"/>
      <protection hidden="1"/>
    </xf>
    <xf numFmtId="0" fontId="27" fillId="3" borderId="12" xfId="2" applyFont="1" applyFill="1" applyBorder="1" applyAlignment="1" applyProtection="1">
      <alignment horizontal="center" vertical="center"/>
      <protection hidden="1"/>
    </xf>
    <xf numFmtId="0" fontId="27" fillId="3" borderId="7" xfId="2" applyFont="1" applyFill="1" applyBorder="1" applyAlignment="1" applyProtection="1">
      <alignment horizontal="center" vertical="center"/>
      <protection hidden="1"/>
    </xf>
    <xf numFmtId="0" fontId="27" fillId="5" borderId="6" xfId="2" applyFont="1" applyFill="1" applyBorder="1" applyAlignment="1" applyProtection="1">
      <alignment horizontal="center" vertical="center"/>
      <protection hidden="1"/>
    </xf>
    <xf numFmtId="165" fontId="27" fillId="3" borderId="1" xfId="2" applyNumberFormat="1" applyFont="1" applyFill="1" applyBorder="1" applyAlignment="1" applyProtection="1">
      <alignment horizontal="center" vertical="top"/>
      <protection hidden="1"/>
    </xf>
    <xf numFmtId="0" fontId="28" fillId="0" borderId="1" xfId="2" applyFont="1" applyBorder="1" applyAlignment="1" applyProtection="1">
      <alignment horizontal="left" vertical="top" wrapText="1"/>
      <protection hidden="1"/>
    </xf>
    <xf numFmtId="0" fontId="28" fillId="5" borderId="1" xfId="2" applyFont="1" applyFill="1" applyBorder="1" applyAlignment="1" applyProtection="1">
      <alignment wrapText="1"/>
      <protection hidden="1"/>
    </xf>
    <xf numFmtId="0" fontId="28" fillId="3" borderId="1" xfId="2" applyFont="1" applyFill="1" applyBorder="1" applyAlignment="1" applyProtection="1">
      <alignment horizontal="center" vertical="center"/>
      <protection hidden="1"/>
    </xf>
    <xf numFmtId="0" fontId="28"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8"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2" fillId="0" borderId="3" xfId="0" applyFont="1" applyFill="1" applyBorder="1" applyAlignment="1" applyProtection="1">
      <alignment horizontal="left" vertical="center" wrapText="1"/>
    </xf>
    <xf numFmtId="49" fontId="52" fillId="0" borderId="3" xfId="0" applyNumberFormat="1" applyFont="1" applyFill="1" applyBorder="1" applyAlignment="1" applyProtection="1">
      <alignment horizontal="center" vertical="center"/>
    </xf>
    <xf numFmtId="0" fontId="52" fillId="0" borderId="3" xfId="0" applyFont="1" applyBorder="1" applyAlignment="1" applyProtection="1">
      <alignment horizontal="left" vertical="center" wrapText="1"/>
    </xf>
    <xf numFmtId="0" fontId="52"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2" fillId="0" borderId="0" xfId="0" applyNumberFormat="1"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2"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29" fillId="0" borderId="0" xfId="0" applyFont="1" applyAlignment="1" applyProtection="1">
      <alignment horizontal="left" vertical="top"/>
    </xf>
    <xf numFmtId="0" fontId="38" fillId="0" borderId="0" xfId="0" applyFont="1" applyProtection="1"/>
    <xf numFmtId="0" fontId="38" fillId="0" borderId="0" xfId="0" applyFont="1" applyAlignment="1" applyProtection="1">
      <alignment horizontal="left" indent="3"/>
    </xf>
    <xf numFmtId="0" fontId="38" fillId="0" borderId="0" xfId="0" applyFont="1" applyAlignment="1" applyProtection="1"/>
    <xf numFmtId="0" fontId="29" fillId="0" borderId="0" xfId="0" applyFont="1" applyBorder="1" applyAlignment="1" applyProtection="1">
      <alignment horizontal="left" wrapText="1"/>
    </xf>
    <xf numFmtId="0" fontId="38" fillId="0" borderId="0" xfId="0" applyFont="1" applyBorder="1" applyAlignment="1" applyProtection="1">
      <alignment horizontal="left"/>
    </xf>
    <xf numFmtId="0" fontId="29" fillId="0" borderId="0" xfId="0" applyFont="1" applyAlignment="1" applyProtection="1">
      <alignment horizontal="left"/>
    </xf>
    <xf numFmtId="0" fontId="29" fillId="0" borderId="0" xfId="0" applyFont="1" applyAlignment="1" applyProtection="1"/>
    <xf numFmtId="0" fontId="38" fillId="2" borderId="1" xfId="0" applyFont="1" applyFill="1" applyBorder="1" applyAlignment="1" applyProtection="1">
      <alignment horizontal="center"/>
    </xf>
    <xf numFmtId="0" fontId="38" fillId="2" borderId="1" xfId="0" applyFont="1" applyFill="1" applyBorder="1" applyAlignment="1" applyProtection="1">
      <alignment vertical="center"/>
    </xf>
    <xf numFmtId="49" fontId="38" fillId="2" borderId="1" xfId="0" applyNumberFormat="1" applyFont="1" applyFill="1" applyBorder="1" applyAlignment="1" applyProtection="1">
      <alignment vertical="center"/>
    </xf>
    <xf numFmtId="0" fontId="46" fillId="0" borderId="0" xfId="0" applyFont="1" applyProtection="1"/>
    <xf numFmtId="0" fontId="38" fillId="0" borderId="0" xfId="0" applyFont="1" applyBorder="1" applyAlignment="1" applyProtection="1">
      <alignment horizontal="left" vertical="center" wrapText="1"/>
    </xf>
    <xf numFmtId="0" fontId="52" fillId="0" borderId="0" xfId="0" applyFont="1" applyAlignment="1" applyProtection="1">
      <alignment vertical="top"/>
    </xf>
    <xf numFmtId="0" fontId="57" fillId="0" borderId="0" xfId="0" applyFont="1" applyAlignment="1">
      <alignment vertical="center"/>
    </xf>
    <xf numFmtId="0" fontId="57" fillId="0" borderId="0" xfId="0" applyFont="1" applyAlignment="1">
      <alignment horizontal="left" vertical="center" indent="4"/>
    </xf>
    <xf numFmtId="0" fontId="52" fillId="0" borderId="0" xfId="0" applyFont="1" applyAlignment="1" applyProtection="1">
      <alignment wrapText="1"/>
    </xf>
    <xf numFmtId="0" fontId="16" fillId="0" borderId="0" xfId="1" applyProtection="1"/>
    <xf numFmtId="0" fontId="58" fillId="0" borderId="0" xfId="0" applyFont="1" applyProtection="1"/>
    <xf numFmtId="0" fontId="59" fillId="0" borderId="0" xfId="0" applyFont="1" applyProtection="1"/>
    <xf numFmtId="0" fontId="28" fillId="0" borderId="1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8" fillId="0" borderId="0"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7" fillId="3" borderId="4" xfId="2" applyFont="1" applyFill="1" applyBorder="1" applyAlignment="1" applyProtection="1">
      <alignment horizontal="center" vertical="center"/>
      <protection hidden="1"/>
    </xf>
    <xf numFmtId="0" fontId="27"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7" fillId="3" borderId="11" xfId="2" applyFont="1" applyFill="1" applyBorder="1" applyAlignment="1" applyProtection="1">
      <alignment horizontal="center" vertical="center"/>
      <protection hidden="1"/>
    </xf>
    <xf numFmtId="0" fontId="27" fillId="0" borderId="12" xfId="2" applyFont="1" applyFill="1" applyBorder="1" applyAlignment="1" applyProtection="1">
      <alignment horizontal="center" vertical="center"/>
      <protection hidden="1"/>
    </xf>
    <xf numFmtId="0" fontId="27"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7" fillId="6" borderId="15" xfId="2" applyFont="1" applyFill="1" applyBorder="1" applyAlignment="1" applyProtection="1">
      <alignment horizontal="center" vertical="center" wrapText="1"/>
      <protection locked="0"/>
    </xf>
    <xf numFmtId="0" fontId="27" fillId="0" borderId="11" xfId="2" applyFont="1" applyBorder="1" applyAlignment="1" applyProtection="1">
      <alignment horizontal="center" vertical="center" wrapText="1"/>
    </xf>
    <xf numFmtId="0" fontId="27" fillId="6" borderId="1" xfId="2" applyFont="1" applyFill="1" applyBorder="1" applyAlignment="1" applyProtection="1">
      <alignment horizontal="center" vertical="center"/>
      <protection locked="0"/>
    </xf>
    <xf numFmtId="0" fontId="27" fillId="6" borderId="15" xfId="2" applyFont="1" applyFill="1" applyBorder="1" applyAlignment="1" applyProtection="1">
      <alignment horizontal="center" vertical="center"/>
      <protection locked="0"/>
    </xf>
    <xf numFmtId="0" fontId="27" fillId="6" borderId="13" xfId="2" applyFont="1" applyFill="1" applyBorder="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27"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3" fillId="0" borderId="0" xfId="0" applyFont="1" applyProtection="1"/>
    <xf numFmtId="0" fontId="52" fillId="8" borderId="0" xfId="0" applyFont="1" applyFill="1" applyProtection="1"/>
    <xf numFmtId="0" fontId="0" fillId="8" borderId="0" xfId="0" applyFill="1" applyProtection="1"/>
    <xf numFmtId="0" fontId="66" fillId="8" borderId="0" xfId="2" applyFont="1" applyFill="1" applyProtection="1"/>
    <xf numFmtId="0" fontId="0" fillId="0" borderId="0" xfId="0"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Alignment="1" applyProtection="1">
      <alignment horizontal="center" vertical="center"/>
      <protection locked="0"/>
    </xf>
    <xf numFmtId="0" fontId="10" fillId="0" borderId="0" xfId="0" applyFont="1" applyBorder="1" applyAlignment="1" applyProtection="1">
      <alignment vertical="top" wrapText="1"/>
    </xf>
    <xf numFmtId="0" fontId="0" fillId="8" borderId="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30"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8" fillId="0" borderId="5" xfId="2" applyFont="1" applyBorder="1" applyAlignment="1" applyProtection="1">
      <alignment horizontal="left" vertical="top"/>
    </xf>
    <xf numFmtId="0" fontId="29" fillId="0" borderId="0" xfId="0" applyFont="1" applyBorder="1" applyAlignment="1" applyProtection="1">
      <alignment horizontal="left" vertical="center"/>
    </xf>
    <xf numFmtId="0" fontId="52" fillId="0" borderId="0" xfId="0" applyFont="1" applyFill="1" applyAlignment="1" applyProtection="1">
      <alignment vertical="top"/>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8"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Fill="1" applyAlignment="1" applyProtection="1">
      <alignment horizontal="left" vertical="top" wrapText="1"/>
    </xf>
    <xf numFmtId="0" fontId="27" fillId="6" borderId="0" xfId="2" applyFill="1" applyProtection="1"/>
    <xf numFmtId="0" fontId="0" fillId="8" borderId="0" xfId="0" applyFill="1" applyAlignment="1" applyProtection="1">
      <alignment vertical="top"/>
    </xf>
    <xf numFmtId="2" fontId="27" fillId="6" borderId="0" xfId="2" applyNumberFormat="1" applyFont="1" applyFill="1" applyBorder="1" applyAlignment="1" applyProtection="1">
      <alignment horizontal="center"/>
    </xf>
    <xf numFmtId="0" fontId="0" fillId="0" borderId="0" xfId="0"/>
    <xf numFmtId="0" fontId="0" fillId="0" borderId="0" xfId="0" applyAlignment="1" applyProtection="1">
      <alignment horizontal="left" vertical="top"/>
    </xf>
    <xf numFmtId="0" fontId="45" fillId="0" borderId="0" xfId="0" applyFont="1" applyAlignment="1" applyProtection="1">
      <alignment horizontal="right" vertical="center"/>
    </xf>
    <xf numFmtId="0" fontId="0" fillId="0" borderId="0" xfId="0"/>
    <xf numFmtId="0" fontId="0" fillId="0" borderId="0" xfId="0" applyAlignment="1" applyProtection="1">
      <alignment horizontal="left" wrapText="1"/>
    </xf>
    <xf numFmtId="0" fontId="0" fillId="0" borderId="0" xfId="0" applyAlignment="1" applyProtection="1">
      <alignment horizontal="left" wrapText="1"/>
    </xf>
    <xf numFmtId="0" fontId="0" fillId="0" borderId="0" xfId="0"/>
    <xf numFmtId="0" fontId="72" fillId="0" borderId="0" xfId="0" applyFont="1" applyBorder="1" applyAlignment="1" applyProtection="1">
      <alignment vertical="top"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68" fillId="0" borderId="0" xfId="0" applyFont="1" applyProtection="1"/>
    <xf numFmtId="49" fontId="38" fillId="0" borderId="3" xfId="0" applyNumberFormat="1" applyFont="1" applyBorder="1" applyAlignment="1" applyProtection="1">
      <alignment horizontal="center"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0" fillId="0" borderId="0" xfId="0"/>
    <xf numFmtId="0" fontId="29" fillId="0" borderId="4" xfId="0" applyFont="1" applyFill="1" applyBorder="1" applyAlignment="1" applyProtection="1"/>
    <xf numFmtId="0" fontId="38" fillId="0" borderId="8" xfId="0" applyFont="1" applyBorder="1" applyProtection="1"/>
    <xf numFmtId="0" fontId="38" fillId="0" borderId="0" xfId="0" applyFont="1" applyBorder="1" applyProtection="1"/>
    <xf numFmtId="0" fontId="0" fillId="0" borderId="0" xfId="0"/>
    <xf numFmtId="0" fontId="0" fillId="0" borderId="0" xfId="0" applyBorder="1" applyAlignment="1" applyProtection="1">
      <alignment horizontal="left" vertical="center" wrapText="1"/>
    </xf>
    <xf numFmtId="0" fontId="0" fillId="0" borderId="0" xfId="0" applyAlignment="1" applyProtection="1">
      <alignment horizontal="left" wrapText="1"/>
    </xf>
    <xf numFmtId="0" fontId="29" fillId="0" borderId="0" xfId="0" applyFont="1" applyFill="1" applyAlignment="1" applyProtection="1">
      <alignment vertical="top"/>
    </xf>
    <xf numFmtId="0" fontId="22" fillId="0" borderId="0" xfId="0" applyFont="1" applyProtection="1"/>
    <xf numFmtId="0" fontId="73" fillId="9" borderId="1" xfId="2" applyFont="1" applyFill="1" applyBorder="1" applyAlignment="1">
      <alignment horizontal="left" vertical="center" wrapText="1" readingOrder="1"/>
    </xf>
    <xf numFmtId="2" fontId="61" fillId="9" borderId="1" xfId="3" applyNumberFormat="1" applyFont="1" applyFill="1" applyBorder="1" applyAlignment="1">
      <alignment horizontal="right" vertical="center" wrapText="1" readingOrder="1"/>
    </xf>
    <xf numFmtId="0" fontId="61" fillId="9" borderId="1" xfId="2" applyFont="1" applyFill="1" applyBorder="1" applyAlignment="1">
      <alignment horizontal="right" vertical="center" wrapText="1" readingOrder="1"/>
    </xf>
    <xf numFmtId="0" fontId="0" fillId="0" borderId="0" xfId="0" applyFill="1" applyAlignment="1" applyProtection="1">
      <alignment horizontal="left" vertical="top" wrapText="1"/>
    </xf>
    <xf numFmtId="0" fontId="38" fillId="0" borderId="0" xfId="0" applyFont="1" applyFill="1" applyAlignment="1" applyProtection="1">
      <alignment vertical="top" wrapText="1"/>
    </xf>
    <xf numFmtId="0" fontId="0" fillId="0" borderId="0" xfId="0" applyFill="1" applyAlignment="1" applyProtection="1">
      <alignment wrapText="1"/>
    </xf>
    <xf numFmtId="0" fontId="0" fillId="0" borderId="0" xfId="0" applyFill="1" applyAlignment="1" applyProtection="1">
      <alignment horizontal="left" wrapText="1"/>
    </xf>
    <xf numFmtId="0" fontId="0" fillId="0" borderId="0" xfId="0" applyFill="1" applyAlignment="1" applyProtection="1">
      <alignment vertical="top" wrapText="1"/>
    </xf>
    <xf numFmtId="0" fontId="22" fillId="0" borderId="0" xfId="0" applyFont="1" applyFill="1" applyAlignment="1" applyProtection="1">
      <alignment wrapText="1"/>
    </xf>
    <xf numFmtId="0" fontId="65" fillId="0" borderId="0" xfId="0" applyFont="1" applyFill="1" applyProtection="1"/>
    <xf numFmtId="0" fontId="0" fillId="0" borderId="0" xfId="0" applyFill="1" applyAlignment="1" applyProtection="1">
      <alignment vertical="center"/>
    </xf>
    <xf numFmtId="0" fontId="0" fillId="0" borderId="0" xfId="0" applyFont="1" applyFill="1" applyProtection="1"/>
    <xf numFmtId="0" fontId="67" fillId="9" borderId="1" xfId="2" applyFont="1" applyFill="1" applyBorder="1" applyAlignment="1">
      <alignment horizontal="left" vertical="center" wrapText="1" readingOrder="1"/>
    </xf>
    <xf numFmtId="0" fontId="38" fillId="0" borderId="0" xfId="0" applyFont="1" applyFill="1" applyAlignment="1">
      <alignment horizontal="left" vertical="center" wrapText="1"/>
    </xf>
    <xf numFmtId="0" fontId="27" fillId="0" borderId="0" xfId="2" applyAlignment="1">
      <alignment vertical="center"/>
    </xf>
    <xf numFmtId="0" fontId="9" fillId="0" borderId="0" xfId="0" applyFont="1" applyBorder="1" applyAlignment="1" applyProtection="1">
      <alignment horizontal="center" wrapText="1"/>
    </xf>
    <xf numFmtId="0" fontId="29" fillId="0" borderId="0" xfId="0" applyFont="1" applyBorder="1" applyAlignment="1" applyProtection="1">
      <alignment horizontal="center" wrapText="1"/>
    </xf>
    <xf numFmtId="0" fontId="68" fillId="0" borderId="15" xfId="0" applyFont="1" applyBorder="1" applyAlignment="1" applyProtection="1">
      <alignment horizontal="left" vertical="center" wrapText="1"/>
    </xf>
    <xf numFmtId="0" fontId="68" fillId="0" borderId="11" xfId="0" applyFont="1" applyBorder="1" applyAlignment="1" applyProtection="1">
      <alignment horizontal="left" vertical="center" wrapText="1"/>
    </xf>
    <xf numFmtId="0" fontId="68" fillId="0" borderId="12"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9" fillId="0" borderId="6" xfId="0" applyFont="1" applyBorder="1" applyAlignment="1" applyProtection="1">
      <alignment horizontal="center" wrapText="1"/>
    </xf>
    <xf numFmtId="0" fontId="29" fillId="0" borderId="15"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8" fillId="2" borderId="15"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29" fillId="0" borderId="15"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38" fillId="2" borderId="15"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45" fillId="0" borderId="11" xfId="0" applyFont="1" applyBorder="1" applyAlignment="1" applyProtection="1">
      <alignment horizontal="left"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38" fillId="4" borderId="15" xfId="0" applyFont="1" applyFill="1" applyBorder="1" applyAlignment="1" applyProtection="1">
      <alignment horizontal="center" vertical="center" wrapText="1"/>
      <protection locked="0"/>
    </xf>
    <xf numFmtId="0" fontId="38" fillId="4" borderId="11" xfId="0" applyFont="1" applyFill="1" applyBorder="1" applyAlignment="1" applyProtection="1">
      <alignment horizontal="center" vertical="center" wrapText="1"/>
      <protection locked="0"/>
    </xf>
    <xf numFmtId="0" fontId="38" fillId="4" borderId="12" xfId="0" applyFont="1" applyFill="1" applyBorder="1" applyAlignment="1" applyProtection="1">
      <alignment horizontal="center" vertical="center" wrapText="1"/>
      <protection locked="0"/>
    </xf>
    <xf numFmtId="0" fontId="9" fillId="0" borderId="6" xfId="0" applyFont="1" applyBorder="1" applyAlignment="1" applyProtection="1">
      <alignment horizontal="center" wrapText="1"/>
    </xf>
    <xf numFmtId="0" fontId="22" fillId="0" borderId="0" xfId="0" applyFont="1" applyBorder="1" applyAlignment="1" applyProtection="1">
      <alignment horizontal="left" vertical="center"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24" fillId="0" borderId="6" xfId="0" applyFont="1" applyBorder="1" applyAlignment="1" applyProtection="1">
      <alignment horizontal="left" wrapText="1"/>
    </xf>
    <xf numFmtId="0" fontId="9" fillId="0" borderId="1" xfId="0" applyFont="1" applyBorder="1" applyAlignment="1" applyProtection="1">
      <alignment horizontal="left" vertical="top" wrapText="1"/>
    </xf>
    <xf numFmtId="0" fontId="24"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29" fillId="2" borderId="0" xfId="0" applyFont="1" applyFill="1" applyBorder="1" applyAlignment="1">
      <alignment wrapText="1"/>
    </xf>
    <xf numFmtId="0" fontId="29" fillId="2" borderId="9" xfId="0" applyFont="1" applyFill="1" applyBorder="1" applyAlignment="1">
      <alignment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164" fontId="0" fillId="2" borderId="1" xfId="4" applyFont="1" applyFill="1" applyBorder="1" applyAlignment="1" applyProtection="1">
      <alignment horizontal="center" vertical="center"/>
    </xf>
    <xf numFmtId="0" fontId="9" fillId="0" borderId="0" xfId="0" applyFont="1" applyAlignment="1" applyProtection="1">
      <alignment horizontal="left"/>
    </xf>
    <xf numFmtId="0" fontId="20" fillId="0" borderId="0" xfId="0" applyFont="1" applyAlignment="1" applyProtection="1">
      <alignment horizontal="left" vertical="top"/>
    </xf>
    <xf numFmtId="164" fontId="0" fillId="2" borderId="1" xfId="4" applyFont="1" applyFill="1" applyBorder="1" applyAlignment="1" applyProtection="1">
      <alignment horizontal="center" vertical="center"/>
      <protection locked="0"/>
    </xf>
    <xf numFmtId="49" fontId="0" fillId="0" borderId="1" xfId="0" applyNumberFormat="1" applyBorder="1" applyAlignment="1" applyProtection="1">
      <alignment horizontal="center" vertical="center"/>
    </xf>
    <xf numFmtId="0" fontId="9" fillId="0" borderId="0" xfId="0" applyFont="1" applyAlignment="1" applyProtection="1">
      <alignment horizontal="left" vertical="top" wrapText="1"/>
    </xf>
    <xf numFmtId="0" fontId="9" fillId="0" borderId="6" xfId="0" applyFont="1" applyBorder="1" applyAlignment="1" applyProtection="1">
      <alignment horizontal="left"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38" fillId="0" borderId="0" xfId="0" applyFont="1" applyBorder="1" applyAlignment="1" applyProtection="1">
      <alignment horizontal="left"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49" fontId="38" fillId="0" borderId="10"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8" fillId="0" borderId="14" xfId="0" applyFont="1" applyBorder="1" applyAlignment="1" applyProtection="1">
      <alignment horizontal="left" vertical="center" wrapText="1" indent="1"/>
    </xf>
    <xf numFmtId="0" fontId="38" fillId="0" borderId="3" xfId="0" applyFont="1" applyBorder="1" applyAlignment="1" applyProtection="1">
      <alignment horizontal="left" vertical="center" wrapText="1" indent="1"/>
    </xf>
    <xf numFmtId="0" fontId="38" fillId="0" borderId="11" xfId="0" applyFont="1"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38" fillId="0" borderId="1" xfId="0" applyFont="1" applyBorder="1" applyAlignment="1" applyProtection="1">
      <alignment horizontal="center" vertical="center"/>
    </xf>
    <xf numFmtId="0" fontId="38" fillId="0" borderId="8"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9" xfId="0" applyFont="1" applyBorder="1" applyAlignment="1" applyProtection="1">
      <alignment horizontal="left" vertical="top" wrapText="1"/>
    </xf>
    <xf numFmtId="0" fontId="0" fillId="0" borderId="15" xfId="0" applyBorder="1" applyAlignment="1" applyProtection="1">
      <alignment horizontal="left" vertical="center"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38" fillId="8" borderId="1" xfId="0" applyNumberFormat="1" applyFont="1" applyFill="1" applyBorder="1" applyAlignment="1" applyProtection="1">
      <alignment horizontal="center" vertical="center"/>
    </xf>
    <xf numFmtId="0" fontId="9" fillId="0" borderId="0" xfId="0" applyFont="1" applyAlignment="1" applyProtection="1">
      <alignment horizontal="left" vertical="center"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9" fillId="0" borderId="6" xfId="0" applyFont="1" applyFill="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38" fillId="8" borderId="15" xfId="0" applyFont="1" applyFill="1" applyBorder="1" applyAlignment="1" applyProtection="1">
      <alignment horizontal="left" vertical="center" wrapText="1"/>
    </xf>
    <xf numFmtId="0" fontId="38" fillId="8" borderId="11" xfId="0" applyFont="1" applyFill="1" applyBorder="1" applyAlignment="1" applyProtection="1">
      <alignment horizontal="left" vertical="center" wrapText="1"/>
    </xf>
    <xf numFmtId="0" fontId="38" fillId="8" borderId="12" xfId="0" applyFont="1" applyFill="1" applyBorder="1" applyAlignment="1" applyProtection="1">
      <alignment horizontal="left" vertical="center" wrapText="1"/>
    </xf>
    <xf numFmtId="0" fontId="0" fillId="0" borderId="0" xfId="0" applyFont="1" applyAlignment="1" applyProtection="1">
      <alignment horizontal="left" wrapText="1"/>
    </xf>
    <xf numFmtId="0" fontId="29" fillId="0" borderId="0" xfId="0" applyFont="1" applyBorder="1" applyAlignment="1" applyProtection="1">
      <alignment horizontal="left" wrapText="1"/>
    </xf>
    <xf numFmtId="49" fontId="38" fillId="0" borderId="12" xfId="0" applyNumberFormat="1" applyFont="1" applyBorder="1" applyAlignment="1" applyProtection="1">
      <alignment horizontal="center" vertical="center"/>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30" fillId="0" borderId="0" xfId="0" applyFont="1" applyBorder="1" applyAlignment="1" applyProtection="1">
      <alignment horizontal="left"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18" fillId="0" borderId="0" xfId="0" applyFont="1" applyBorder="1" applyAlignment="1" applyProtection="1">
      <alignment horizontal="left" vertical="top"/>
    </xf>
    <xf numFmtId="0" fontId="18" fillId="0" borderId="0" xfId="0" applyFont="1" applyAlignment="1" applyProtection="1">
      <alignment horizontal="left"/>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9" xfId="0" applyFont="1" applyFill="1" applyBorder="1" applyAlignment="1" applyProtection="1">
      <alignment horizontal="left" vertical="top" wrapText="1"/>
    </xf>
    <xf numFmtId="0" fontId="15" fillId="2" borderId="1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55" fillId="2" borderId="3"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40" fillId="2" borderId="3" xfId="1" applyFont="1" applyFill="1" applyBorder="1" applyAlignment="1" applyProtection="1">
      <alignment horizontal="left" vertical="top" wrapText="1"/>
    </xf>
    <xf numFmtId="0" fontId="40" fillId="2" borderId="4" xfId="1"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9" fillId="0" borderId="6" xfId="0" applyFont="1" applyFill="1" applyBorder="1" applyAlignment="1" applyProtection="1">
      <alignment horizontal="left" vertical="center" wrapText="1"/>
    </xf>
    <xf numFmtId="0" fontId="38"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38" fillId="0" borderId="15"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38" fillId="0" borderId="15" xfId="0" applyFont="1" applyBorder="1" applyAlignment="1" applyProtection="1">
      <alignment horizontal="left" vertical="center" wrapText="1" indent="1"/>
    </xf>
    <xf numFmtId="0" fontId="38" fillId="0" borderId="12" xfId="0" applyFont="1" applyBorder="1" applyAlignment="1" applyProtection="1">
      <alignment horizontal="center" vertical="center"/>
    </xf>
    <xf numFmtId="0" fontId="38" fillId="0" borderId="15"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12" xfId="0" applyFont="1" applyBorder="1" applyAlignment="1" applyProtection="1">
      <alignment horizontal="left" vertical="center" wrapText="1"/>
    </xf>
    <xf numFmtId="0" fontId="0" fillId="0" borderId="1" xfId="0" applyFill="1" applyBorder="1" applyAlignment="1" applyProtection="1">
      <alignment horizontal="center" vertical="center"/>
    </xf>
    <xf numFmtId="0" fontId="0" fillId="0" borderId="1" xfId="0" applyFont="1" applyBorder="1" applyAlignment="1" applyProtection="1">
      <alignment horizontal="left" vertical="top"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9" fillId="0" borderId="6" xfId="0" applyFont="1" applyBorder="1" applyAlignment="1" applyProtection="1">
      <alignment horizontal="left"/>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8" fillId="0" borderId="14" xfId="0" applyFont="1" applyBorder="1" applyAlignment="1" applyProtection="1">
      <alignment horizontal="left" vertical="top" wrapText="1"/>
    </xf>
    <xf numFmtId="0" fontId="38" fillId="0" borderId="3"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1" xfId="0" applyFont="1" applyBorder="1" applyAlignment="1" applyProtection="1">
      <alignment horizontal="center" vertical="top" wrapText="1"/>
    </xf>
    <xf numFmtId="0" fontId="45" fillId="0" borderId="0" xfId="0" applyFont="1" applyAlignment="1" applyProtection="1">
      <alignment horizontal="left"/>
    </xf>
    <xf numFmtId="0" fontId="38" fillId="0" borderId="0" xfId="0" applyFont="1" applyAlignment="1" applyProtection="1">
      <alignment horizontal="left"/>
    </xf>
    <xf numFmtId="0" fontId="42" fillId="0" borderId="3" xfId="0" applyFon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38" fillId="0" borderId="14"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0" fontId="29" fillId="0" borderId="0" xfId="0" applyFont="1" applyAlignment="1" applyProtection="1">
      <alignment horizontal="left"/>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5" xfId="0" applyNumberFormat="1" applyBorder="1" applyAlignment="1" applyProtection="1">
      <alignment horizontal="center" vertical="center"/>
    </xf>
    <xf numFmtId="0" fontId="9" fillId="0" borderId="0" xfId="0" applyFont="1" applyAlignment="1" applyProtection="1">
      <alignment horizontal="left"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62" fillId="2" borderId="6" xfId="1" applyFont="1" applyFill="1" applyBorder="1" applyAlignment="1" applyProtection="1">
      <alignment horizontal="left" vertical="center" wrapText="1"/>
    </xf>
    <xf numFmtId="0" fontId="62" fillId="2" borderId="7" xfId="1" applyFont="1" applyFill="1" applyBorder="1" applyAlignment="1" applyProtection="1">
      <alignment horizontal="left" vertical="center" wrapText="1"/>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18" fillId="0" borderId="0" xfId="0" applyFont="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horizontal="left" vertical="top" wrapText="1"/>
    </xf>
    <xf numFmtId="0" fontId="0" fillId="0" borderId="1" xfId="0" applyBorder="1" applyAlignment="1" applyProtection="1">
      <alignment horizontal="left"/>
    </xf>
    <xf numFmtId="0" fontId="44" fillId="0" borderId="0" xfId="1" applyFont="1" applyFill="1" applyAlignment="1" applyProtection="1">
      <alignment horizontal="left" vertical="top" wrapText="1"/>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23" fillId="0" borderId="6" xfId="0" applyFont="1" applyBorder="1" applyAlignment="1" applyProtection="1">
      <alignment horizontal="center" vertical="center" wrapText="1"/>
    </xf>
    <xf numFmtId="0" fontId="60" fillId="0" borderId="0" xfId="0" applyFont="1" applyFill="1" applyBorder="1" applyAlignment="1" applyProtection="1">
      <alignment horizontal="center" vertical="top"/>
    </xf>
    <xf numFmtId="0" fontId="0" fillId="0" borderId="0" xfId="0" applyAlignment="1">
      <alignment horizontal="left" vertical="top"/>
    </xf>
    <xf numFmtId="0" fontId="11" fillId="0" borderId="0" xfId="0" applyFont="1" applyAlignment="1" applyProtection="1">
      <alignment horizontal="center" vertical="center"/>
    </xf>
    <xf numFmtId="0" fontId="25" fillId="2" borderId="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30" fillId="0" borderId="0" xfId="0" applyFont="1" applyFill="1" applyAlignment="1" applyProtection="1">
      <alignment horizontal="center" vertical="center" wrapText="1"/>
    </xf>
    <xf numFmtId="0" fontId="30" fillId="0" borderId="0" xfId="0" applyFont="1" applyFill="1" applyAlignment="1" applyProtection="1">
      <alignment horizontal="center" vertical="center"/>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29" fillId="0" borderId="0" xfId="0" applyFont="1" applyAlignment="1" applyProtection="1">
      <alignment horizontal="center" vertical="center"/>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4" borderId="1" xfId="0" applyFill="1" applyBorder="1" applyAlignment="1" applyProtection="1">
      <alignment horizontal="center" vertical="center" wrapText="1"/>
      <protection locked="0"/>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38" fillId="0" borderId="3" xfId="0" applyFont="1" applyFill="1" applyBorder="1" applyAlignment="1" applyProtection="1">
      <alignment horizontal="left" vertical="top" wrapText="1"/>
      <protection locked="0"/>
    </xf>
    <xf numFmtId="0" fontId="45" fillId="0" borderId="6" xfId="0" applyFont="1" applyBorder="1" applyAlignment="1" applyProtection="1">
      <alignment horizontal="left" wrapText="1"/>
    </xf>
    <xf numFmtId="0" fontId="9" fillId="0" borderId="0" xfId="0" applyFont="1" applyFill="1" applyAlignment="1" applyProtection="1">
      <alignment horizontal="left"/>
    </xf>
    <xf numFmtId="0" fontId="69" fillId="2" borderId="15"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12" fillId="0" borderId="0" xfId="0" applyFont="1" applyAlignment="1" applyProtection="1">
      <alignment horizontal="left" vertical="top" wrapText="1"/>
    </xf>
    <xf numFmtId="0" fontId="0"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29" fillId="0" borderId="1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48" fillId="0" borderId="0" xfId="0" applyFont="1" applyAlignment="1" applyProtection="1">
      <alignment horizontal="left"/>
    </xf>
    <xf numFmtId="0" fontId="0" fillId="2" borderId="1" xfId="0" applyFill="1" applyBorder="1" applyAlignment="1" applyProtection="1">
      <alignment horizontal="left" vertical="top" wrapText="1"/>
      <protection locked="0"/>
    </xf>
    <xf numFmtId="0" fontId="53" fillId="2" borderId="15" xfId="0"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29" fillId="0" borderId="12" xfId="0" applyFont="1" applyBorder="1" applyAlignment="1" applyProtection="1">
      <alignment horizontal="center" vertical="center" wrapText="1"/>
    </xf>
    <xf numFmtId="0" fontId="9" fillId="0" borderId="0" xfId="0" applyFont="1" applyAlignment="1" applyProtection="1">
      <alignment horizontal="left" vertical="center"/>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9" fontId="29" fillId="2" borderId="11" xfId="0" applyNumberFormat="1" applyFont="1" applyFill="1" applyBorder="1" applyAlignment="1" applyProtection="1">
      <alignment horizontal="left" vertical="center" wrapText="1"/>
    </xf>
    <xf numFmtId="9" fontId="29" fillId="2" borderId="12" xfId="0" applyNumberFormat="1" applyFont="1" applyFill="1" applyBorder="1" applyAlignment="1" applyProtection="1">
      <alignment horizontal="left" vertical="center" wrapText="1"/>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5"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0" fillId="0" borderId="0" xfId="0" applyFill="1" applyBorder="1" applyAlignment="1" applyProtection="1">
      <alignment horizontal="center" vertical="top" wrapText="1"/>
      <protection locked="0"/>
    </xf>
    <xf numFmtId="0" fontId="70" fillId="2" borderId="15" xfId="0"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45" fillId="0" borderId="1" xfId="0" applyFont="1" applyBorder="1" applyAlignment="1" applyProtection="1">
      <alignment horizontal="left" vertical="center" wrapText="1"/>
    </xf>
    <xf numFmtId="0" fontId="68" fillId="0" borderId="1" xfId="0" applyFont="1" applyBorder="1" applyAlignment="1" applyProtection="1">
      <alignment horizontal="left" vertical="center" wrapText="1"/>
    </xf>
    <xf numFmtId="0" fontId="29" fillId="0" borderId="1" xfId="0" applyFont="1" applyBorder="1" applyAlignment="1" applyProtection="1">
      <alignment horizontal="center" vertical="top" wrapText="1"/>
    </xf>
    <xf numFmtId="0" fontId="29" fillId="0" borderId="1"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8"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4" xfId="0" applyBorder="1" applyAlignment="1" applyProtection="1">
      <alignment horizontal="left" vertical="top" wrapText="1"/>
    </xf>
    <xf numFmtId="0" fontId="38"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11" xfId="1" applyFill="1" applyBorder="1" applyAlignment="1">
      <alignment horizontal="center"/>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8" fillId="0" borderId="4"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20" fillId="0" borderId="0" xfId="0" applyFont="1" applyAlignment="1" applyProtection="1">
      <alignment horizontal="left" vertical="top"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16" fillId="7" borderId="6"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28" fillId="0" borderId="0" xfId="2" applyFont="1" applyBorder="1" applyAlignment="1" applyProtection="1">
      <alignment horizontal="center" vertical="center" textRotation="90"/>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7" fillId="0" borderId="15"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0" borderId="13" xfId="2" applyFont="1" applyBorder="1" applyAlignment="1" applyProtection="1">
      <alignment horizontal="center" vertical="top" wrapText="1"/>
    </xf>
    <xf numFmtId="0" fontId="28" fillId="0" borderId="17" xfId="2" applyFont="1" applyBorder="1" applyAlignment="1" applyProtection="1">
      <alignment horizontal="center" vertical="top" wrapText="1"/>
    </xf>
    <xf numFmtId="0" fontId="28" fillId="0" borderId="16" xfId="2" applyFont="1" applyBorder="1" applyAlignment="1" applyProtection="1">
      <alignment horizontal="center" vertical="top" wrapText="1"/>
    </xf>
    <xf numFmtId="2" fontId="27" fillId="3" borderId="13" xfId="2" applyNumberFormat="1" applyFont="1" applyFill="1" applyBorder="1" applyAlignment="1" applyProtection="1">
      <alignment horizontal="center" vertical="center"/>
      <protection hidden="1"/>
    </xf>
    <xf numFmtId="2" fontId="27" fillId="3" borderId="16" xfId="2" applyNumberFormat="1" applyFont="1" applyFill="1" applyBorder="1" applyAlignment="1" applyProtection="1">
      <alignment horizontal="center" vertical="center"/>
      <protection hidden="1"/>
    </xf>
    <xf numFmtId="0" fontId="28" fillId="0" borderId="13" xfId="2" applyFont="1" applyBorder="1" applyAlignment="1" applyProtection="1">
      <alignment horizontal="left" vertical="top"/>
    </xf>
    <xf numFmtId="0" fontId="28" fillId="0" borderId="17" xfId="2" applyFont="1" applyBorder="1" applyAlignment="1" applyProtection="1">
      <alignment horizontal="left" vertical="top"/>
    </xf>
    <xf numFmtId="0" fontId="28" fillId="0" borderId="16" xfId="2" applyFont="1" applyBorder="1" applyAlignment="1" applyProtection="1">
      <alignment horizontal="left" vertical="top"/>
    </xf>
    <xf numFmtId="0" fontId="28" fillId="0" borderId="13" xfId="2" applyFont="1" applyBorder="1" applyAlignment="1" applyProtection="1">
      <alignment horizontal="left" vertical="top" wrapText="1"/>
    </xf>
    <xf numFmtId="0" fontId="28" fillId="0" borderId="17" xfId="2" applyFont="1" applyBorder="1" applyAlignment="1" applyProtection="1">
      <alignment horizontal="left" vertical="top" wrapText="1"/>
    </xf>
    <xf numFmtId="2" fontId="27" fillId="3" borderId="13"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wrapText="1"/>
      <protection hidden="1"/>
    </xf>
    <xf numFmtId="2" fontId="27" fillId="3" borderId="16"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protection hidden="1"/>
    </xf>
    <xf numFmtId="0" fontId="27"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0" borderId="1" xfId="2" applyFont="1" applyBorder="1" applyAlignment="1" applyProtection="1">
      <alignment horizontal="left" vertical="top" wrapText="1"/>
    </xf>
    <xf numFmtId="0" fontId="28" fillId="5" borderId="11" xfId="2" applyFont="1" applyFill="1" applyBorder="1" applyAlignment="1" applyProtection="1">
      <alignment horizontal="left" vertical="top" wrapText="1"/>
      <protection hidden="1"/>
    </xf>
    <xf numFmtId="0" fontId="28" fillId="5" borderId="12" xfId="2" applyFont="1" applyFill="1" applyBorder="1" applyAlignment="1" applyProtection="1">
      <alignment horizontal="left" vertical="top" wrapText="1"/>
      <protection hidden="1"/>
    </xf>
    <xf numFmtId="0" fontId="28" fillId="0" borderId="16"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7" fillId="0" borderId="15" xfId="2" applyFont="1" applyFill="1" applyBorder="1" applyAlignment="1" applyProtection="1">
      <alignment horizontal="left" vertical="top" wrapText="1"/>
    </xf>
    <xf numFmtId="0" fontId="33" fillId="5" borderId="3" xfId="2" applyFont="1" applyFill="1" applyBorder="1" applyAlignment="1" applyProtection="1">
      <alignment horizontal="left" vertical="top" wrapText="1"/>
    </xf>
    <xf numFmtId="0" fontId="33" fillId="5" borderId="4" xfId="2" applyFont="1" applyFill="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8" fillId="0" borderId="15" xfId="2" applyFont="1" applyBorder="1" applyAlignment="1" applyProtection="1">
      <alignment horizontal="left" vertical="top"/>
    </xf>
    <xf numFmtId="0" fontId="28" fillId="0" borderId="13"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6" fillId="0" borderId="15" xfId="0" applyFont="1" applyBorder="1" applyAlignment="1" applyProtection="1">
      <alignment horizontal="left" vertical="top"/>
    </xf>
    <xf numFmtId="0" fontId="29" fillId="0" borderId="0" xfId="2" applyFont="1" applyAlignment="1" applyProtection="1">
      <alignment horizontal="center" vertical="top"/>
    </xf>
    <xf numFmtId="0" fontId="30"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8" fillId="2" borderId="3" xfId="2" applyFont="1" applyFill="1" applyBorder="1" applyAlignment="1" applyProtection="1">
      <alignment horizontal="left" vertical="top" wrapText="1"/>
    </xf>
    <xf numFmtId="0" fontId="28" fillId="2" borderId="4" xfId="2" applyFont="1" applyFill="1" applyBorder="1" applyAlignment="1" applyProtection="1">
      <alignment horizontal="left" vertical="top" wrapText="1"/>
    </xf>
    <xf numFmtId="0" fontId="28" fillId="2" borderId="6" xfId="2" applyFont="1" applyFill="1" applyBorder="1" applyAlignment="1" applyProtection="1">
      <alignment horizontal="left" vertical="top" wrapText="1"/>
    </xf>
    <xf numFmtId="0" fontId="28" fillId="2" borderId="7" xfId="2" applyFont="1" applyFill="1" applyBorder="1" applyAlignment="1" applyProtection="1">
      <alignment horizontal="left" vertical="top" wrapText="1"/>
    </xf>
    <xf numFmtId="0" fontId="27" fillId="2" borderId="15" xfId="2" applyFont="1" applyFill="1" applyBorder="1" applyAlignment="1" applyProtection="1">
      <alignment horizontal="left" vertical="top" wrapText="1"/>
      <protection hidden="1"/>
    </xf>
    <xf numFmtId="0" fontId="27" fillId="2" borderId="11" xfId="2" applyFont="1" applyFill="1" applyBorder="1" applyAlignment="1" applyProtection="1">
      <alignment horizontal="left" vertical="top" wrapText="1"/>
      <protection hidden="1"/>
    </xf>
    <xf numFmtId="0" fontId="27" fillId="2" borderId="12" xfId="2" applyFont="1" applyFill="1" applyBorder="1" applyAlignment="1" applyProtection="1">
      <alignment horizontal="left" vertical="top" wrapText="1"/>
      <protection hidden="1"/>
    </xf>
    <xf numFmtId="0" fontId="28" fillId="0" borderId="11"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8" fillId="0" borderId="14" xfId="2" applyFont="1" applyBorder="1" applyAlignment="1" applyProtection="1">
      <alignment horizontal="left" vertical="top" wrapText="1"/>
    </xf>
    <xf numFmtId="0" fontId="28" fillId="0" borderId="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5" xfId="2" applyFont="1" applyBorder="1" applyAlignment="1" applyProtection="1">
      <alignment horizontal="left" vertical="top"/>
    </xf>
    <xf numFmtId="0" fontId="28" fillId="0" borderId="6" xfId="2" applyFont="1" applyBorder="1" applyAlignment="1" applyProtection="1">
      <alignment horizontal="left" vertical="top"/>
    </xf>
    <xf numFmtId="0" fontId="28" fillId="0" borderId="7" xfId="2" applyFont="1" applyBorder="1" applyAlignment="1" applyProtection="1">
      <alignment horizontal="left" vertical="top"/>
    </xf>
    <xf numFmtId="0" fontId="27" fillId="3" borderId="13" xfId="2" applyFont="1" applyFill="1" applyBorder="1" applyAlignment="1" applyProtection="1">
      <alignment horizontal="center" vertical="center"/>
      <protection hidden="1"/>
    </xf>
    <xf numFmtId="0" fontId="27" fillId="3" borderId="16" xfId="2" applyFont="1" applyFill="1" applyBorder="1" applyAlignment="1" applyProtection="1">
      <alignment horizontal="center" vertical="center"/>
      <protection hidden="1"/>
    </xf>
    <xf numFmtId="0" fontId="28" fillId="0" borderId="3" xfId="2" applyFont="1" applyBorder="1" applyAlignment="1" applyProtection="1">
      <alignment horizontal="left" vertical="top" wrapText="1"/>
    </xf>
    <xf numFmtId="0" fontId="27" fillId="5" borderId="6" xfId="2" applyFill="1" applyBorder="1" applyAlignment="1" applyProtection="1">
      <alignment horizontal="left" vertical="top"/>
    </xf>
    <xf numFmtId="0" fontId="28" fillId="0" borderId="0" xfId="2" applyFont="1" applyFill="1" applyBorder="1" applyAlignment="1" applyProtection="1">
      <alignment horizontal="left" vertical="top" wrapText="1"/>
    </xf>
    <xf numFmtId="0" fontId="28" fillId="0" borderId="9" xfId="2" applyFont="1" applyFill="1" applyBorder="1" applyAlignment="1" applyProtection="1">
      <alignment horizontal="left" vertical="top" wrapText="1"/>
    </xf>
    <xf numFmtId="0" fontId="27" fillId="5" borderId="8"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7" fillId="5" borderId="6" xfId="2" applyFill="1" applyBorder="1" applyAlignment="1" applyProtection="1">
      <alignment horizontal="center"/>
    </xf>
  </cellXfs>
  <cellStyles count="6">
    <cellStyle name="Komma" xfId="4" builtinId="3"/>
    <cellStyle name="Link" xfId="1" builtinId="8"/>
    <cellStyle name="Prozent 2" xfId="3"/>
    <cellStyle name="Standard" xfId="0" builtinId="0"/>
    <cellStyle name="Standard 2" xfId="2"/>
    <cellStyle name="Standard 3" xfId="5"/>
  </cellStyles>
  <dxfs count="78">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14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15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18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20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217" lockText="1" noThreeD="1"/>
</file>

<file path=xl/ctrlProps/ctrlProp16.xml><?xml version="1.0" encoding="utf-8"?>
<formControlPr xmlns="http://schemas.microsoft.com/office/spreadsheetml/2009/9/main" objectType="Radio" firstButton="1" fmlaLink="$AD$2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24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25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28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32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34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D$359" lockText="1" noThreeD="1"/>
</file>

<file path=xl/ctrlProps/ctrlProp43.xml><?xml version="1.0" encoding="utf-8"?>
<formControlPr xmlns="http://schemas.microsoft.com/office/spreadsheetml/2009/9/main" objectType="CheckBox" fmlaLink="$AD$360" lockText="1" noThreeD="1"/>
</file>

<file path=xl/ctrlProps/ctrlProp44.xml><?xml version="1.0" encoding="utf-8"?>
<formControlPr xmlns="http://schemas.microsoft.com/office/spreadsheetml/2009/9/main" objectType="CheckBox" fmlaLink="$AD$361" lockText="1" noThreeD="1"/>
</file>

<file path=xl/ctrlProps/ctrlProp45.xml><?xml version="1.0" encoding="utf-8"?>
<formControlPr xmlns="http://schemas.microsoft.com/office/spreadsheetml/2009/9/main" objectType="CheckBox" fmlaLink="$AE$361" lockText="1" noThreeD="1"/>
</file>

<file path=xl/ctrlProps/ctrlProp46.xml><?xml version="1.0" encoding="utf-8"?>
<formControlPr xmlns="http://schemas.microsoft.com/office/spreadsheetml/2009/9/main" objectType="CheckBox" fmlaLink="$AE$359" lockText="1" noThreeD="1"/>
</file>

<file path=xl/ctrlProps/ctrlProp47.xml><?xml version="1.0" encoding="utf-8"?>
<formControlPr xmlns="http://schemas.microsoft.com/office/spreadsheetml/2009/9/main" objectType="CheckBox" fmlaLink="$AE$360" lockText="1" noThreeD="1"/>
</file>

<file path=xl/ctrlProps/ctrlProp48.xml><?xml version="1.0" encoding="utf-8"?>
<formControlPr xmlns="http://schemas.microsoft.com/office/spreadsheetml/2009/9/main" objectType="CheckBox" fmlaLink="$AD$364" lockText="1" noThreeD="1"/>
</file>

<file path=xl/ctrlProps/ctrlProp49.xml><?xml version="1.0" encoding="utf-8"?>
<formControlPr xmlns="http://schemas.microsoft.com/office/spreadsheetml/2009/9/main" objectType="CheckBox" fmlaLink="$AD$365" lockText="1" noThreeD="1"/>
</file>

<file path=xl/ctrlProps/ctrlProp50.xml><?xml version="1.0" encoding="utf-8"?>
<formControlPr xmlns="http://schemas.microsoft.com/office/spreadsheetml/2009/9/main" objectType="CheckBox" fmlaLink="$AE$364" lockText="1" noThreeD="1"/>
</file>

<file path=xl/ctrlProps/ctrlProp51.xml><?xml version="1.0" encoding="utf-8"?>
<formControlPr xmlns="http://schemas.microsoft.com/office/spreadsheetml/2009/9/main" objectType="CheckBox" fmlaLink="$AE$365" lockText="1" noThreeD="1"/>
</file>

<file path=xl/ctrlProps/ctrlProp52.xml><?xml version="1.0" encoding="utf-8"?>
<formControlPr xmlns="http://schemas.microsoft.com/office/spreadsheetml/2009/9/main" objectType="CheckBox" fmlaLink="$AD$366" lockText="1" noThreeD="1"/>
</file>

<file path=xl/ctrlProps/ctrlProp53.xml><?xml version="1.0" encoding="utf-8"?>
<formControlPr xmlns="http://schemas.microsoft.com/office/spreadsheetml/2009/9/main" objectType="CheckBox" fmlaLink="$AE$366" lockText="1" noThreeD="1"/>
</file>

<file path=xl/ctrlProps/ctrlProp54.xml><?xml version="1.0" encoding="utf-8"?>
<formControlPr xmlns="http://schemas.microsoft.com/office/spreadsheetml/2009/9/main" objectType="CheckBox" fmlaLink="$AD$3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328" lockText="1" noThreeD="1"/>
</file>

<file path=xl/ctrlProps/ctrlProp64.xml><?xml version="1.0" encoding="utf-8"?>
<formControlPr xmlns="http://schemas.microsoft.com/office/spreadsheetml/2009/9/main" objectType="CheckBox" fmlaLink="$AD$329" lockText="1" noThreeD="1"/>
</file>

<file path=xl/ctrlProps/ctrlProp65.xml><?xml version="1.0" encoding="utf-8"?>
<formControlPr xmlns="http://schemas.microsoft.com/office/spreadsheetml/2009/9/main" objectType="CheckBox" fmlaLink="$AD$330" lockText="1" noThreeD="1"/>
</file>

<file path=xl/ctrlProps/ctrlProp66.xml><?xml version="1.0" encoding="utf-8"?>
<formControlPr xmlns="http://schemas.microsoft.com/office/spreadsheetml/2009/9/main" objectType="CheckBox" fmlaLink="$AD$331" lockText="1" noThreeD="1"/>
</file>

<file path=xl/ctrlProps/ctrlProp67.xml><?xml version="1.0" encoding="utf-8"?>
<formControlPr xmlns="http://schemas.microsoft.com/office/spreadsheetml/2009/9/main" objectType="CheckBox" fmlaLink="$AD$333" lockText="1" noThreeD="1"/>
</file>

<file path=xl/ctrlProps/ctrlProp68.xml><?xml version="1.0" encoding="utf-8"?>
<formControlPr xmlns="http://schemas.microsoft.com/office/spreadsheetml/2009/9/main" objectType="CheckBox" fmlaLink="$AD$332" lockText="1" noThreeD="1"/>
</file>

<file path=xl/ctrlProps/ctrlProp69.xml><?xml version="1.0" encoding="utf-8"?>
<formControlPr xmlns="http://schemas.microsoft.com/office/spreadsheetml/2009/9/main" objectType="Radio" firstButton="1" fmlaLink="$AD$29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D$31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D$38" lockText="1" noThreeD="1"/>
</file>

<file path=xl/ctrlProps/ctrlProp81.xml><?xml version="1.0" encoding="utf-8"?>
<formControlPr xmlns="http://schemas.microsoft.com/office/spreadsheetml/2009/9/main" objectType="CheckBox" fmlaLink="$AE$38" lockText="1" noThreeD="1"/>
</file>

<file path=xl/ctrlProps/ctrlProp82.xml><?xml version="1.0" encoding="utf-8"?>
<formControlPr xmlns="http://schemas.microsoft.com/office/spreadsheetml/2009/9/main" objectType="CheckBox" fmlaLink="$AE$39"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fmlaLink="$AE$40"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fmlaLink="$AE$42" lockText="1" noThreeD="1"/>
</file>

<file path=xl/ctrlProps/ctrlProp98.xml><?xml version="1.0" encoding="utf-8"?>
<formControlPr xmlns="http://schemas.microsoft.com/office/spreadsheetml/2009/9/main" objectType="CheckBox" fmlaLink="$AE$41" lockText="1" noThreeD="1"/>
</file>

<file path=xl/ctrlProps/ctrlProp99.xml><?xml version="1.0" encoding="utf-8"?>
<formControlPr xmlns="http://schemas.microsoft.com/office/spreadsheetml/2009/9/main" objectType="CheckBox" fmlaLink="$AE$36" lockText="1" noThreeD="1"/>
</file>

<file path=xl/ctrlProps/ctrlProp100.xml><?xml version="1.0" encoding="utf-8"?>
<formControlPr xmlns="http://schemas.microsoft.com/office/spreadsheetml/2009/9/main" objectType="CheckBox" fmlaLink="$AE$43" lockText="1" noThreeD="1"/>
</file>

<file path=xl/ctrlProps/ctrlProp101.xml><?xml version="1.0" encoding="utf-8"?>
<formControlPr xmlns="http://schemas.microsoft.com/office/spreadsheetml/2009/9/main" objectType="CheckBox" fmlaLink="$AE$47" lockText="1" noThreeD="1"/>
</file>

<file path=xl/ctrlProps/ctrlProp102.xml><?xml version="1.0" encoding="utf-8"?>
<formControlPr xmlns="http://schemas.microsoft.com/office/spreadsheetml/2009/9/main" objectType="CheckBox" fmlaLink="$AE$44" lockText="1" noThreeD="1"/>
</file>

<file path=xl/ctrlProps/ctrlProp103.xml><?xml version="1.0" encoding="utf-8"?>
<formControlPr xmlns="http://schemas.microsoft.com/office/spreadsheetml/2009/9/main" objectType="CheckBox" fmlaLink="$AE$45" lockText="1" noThreeD="1"/>
</file>

<file path=xl/ctrlProps/ctrlProp104.xml><?xml version="1.0" encoding="utf-8"?>
<formControlPr xmlns="http://schemas.microsoft.com/office/spreadsheetml/2009/9/main" objectType="CheckBox" fmlaLink="$AE$46" lockText="1" noThreeD="1"/>
</file>

<file path=xl/ctrlProps/ctrlProp105.xml><?xml version="1.0" encoding="utf-8"?>
<formControlPr xmlns="http://schemas.microsoft.com/office/spreadsheetml/2009/9/main" objectType="CheckBox" fmlaLink="$AE$48" lockText="1" noThreeD="1"/>
</file>

<file path=xl/ctrlProps/ctrlProp106.xml><?xml version="1.0" encoding="utf-8"?>
<formControlPr xmlns="http://schemas.microsoft.com/office/spreadsheetml/2009/9/main" objectType="CheckBox" fmlaLink="$AE$49"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AE$52" lockText="1" noThreeD="1"/>
</file>

<file path=xl/ctrlProps/ctrlProp114.xml><?xml version="1.0" encoding="utf-8"?>
<formControlPr xmlns="http://schemas.microsoft.com/office/spreadsheetml/2009/9/main" objectType="CheckBox" fmlaLink="$AE$5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E$54" lockText="1" noThreeD="1"/>
</file>

<file path=xl/ctrlProps/ctrlProp120.xml><?xml version="1.0" encoding="utf-8"?>
<formControlPr xmlns="http://schemas.microsoft.com/office/spreadsheetml/2009/9/main" objectType="CheckBox" fmlaLink="$AE$55" lockText="1" noThreeD="1"/>
</file>

<file path=xl/ctrlProps/ctrlProp121.xml><?xml version="1.0" encoding="utf-8"?>
<formControlPr xmlns="http://schemas.microsoft.com/office/spreadsheetml/2009/9/main" objectType="CheckBox" fmlaLink="$AE$56"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E$59"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CheckBox" fmlaLink="$AE$51" lockText="1" noThreeD="1"/>
</file>

<file path=xl/ctrlProps/ctrlProp128.xml><?xml version="1.0" encoding="utf-8"?>
<formControlPr xmlns="http://schemas.microsoft.com/office/spreadsheetml/2009/9/main" objectType="CheckBox" fmlaLink="$AE$50"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D$26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AD$39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AD$408"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AD$499" lockText="1" noThreeD="1"/>
</file>

<file path=xl/ctrlProps/ctrlProp142.xml><?xml version="1.0" encoding="utf-8"?>
<formControlPr xmlns="http://schemas.microsoft.com/office/spreadsheetml/2009/9/main" objectType="CheckBox" fmlaLink="$AD$503" lockText="1" noThreeD="1"/>
</file>

<file path=xl/ctrlProps/ctrlProp143.xml><?xml version="1.0" encoding="utf-8"?>
<formControlPr xmlns="http://schemas.microsoft.com/office/spreadsheetml/2009/9/main" objectType="CheckBox" fmlaLink="$AD$518" lockText="1" noThreeD="1"/>
</file>

<file path=xl/ctrlProps/ctrlProp144.xml><?xml version="1.0" encoding="utf-8"?>
<formControlPr xmlns="http://schemas.microsoft.com/office/spreadsheetml/2009/9/main" objectType="CheckBox" fmlaLink="$AD$522" lockText="1" noThreeD="1"/>
</file>

<file path=xl/ctrlProps/ctrlProp145.xml><?xml version="1.0" encoding="utf-8"?>
<formControlPr xmlns="http://schemas.microsoft.com/office/spreadsheetml/2009/9/main" objectType="CheckBox" fmlaLink="$AD$422" lockText="1" noThreeD="1"/>
</file>

<file path=xl/ctrlProps/ctrlProp146.xml><?xml version="1.0" encoding="utf-8"?>
<formControlPr xmlns="http://schemas.microsoft.com/office/spreadsheetml/2009/9/main" objectType="CheckBox" fmlaLink="$AD$426" lockText="1" noThreeD="1"/>
</file>

<file path=xl/ctrlProps/ctrlProp147.xml><?xml version="1.0" encoding="utf-8"?>
<formControlPr xmlns="http://schemas.microsoft.com/office/spreadsheetml/2009/9/main" objectType="CheckBox" fmlaLink="$AD$430" lockText="1" noThreeD="1"/>
</file>

<file path=xl/ctrlProps/ctrlProp148.xml><?xml version="1.0" encoding="utf-8"?>
<formControlPr xmlns="http://schemas.microsoft.com/office/spreadsheetml/2009/9/main" objectType="CheckBox" fmlaLink="$AD$445" lockText="1" noThreeD="1"/>
</file>

<file path=xl/ctrlProps/ctrlProp149.xml><?xml version="1.0" encoding="utf-8"?>
<formControlPr xmlns="http://schemas.microsoft.com/office/spreadsheetml/2009/9/main" objectType="CheckBox" fmlaLink="$AD$449" lockText="1" noThreeD="1"/>
</file>

<file path=xl/ctrlProps/ctrlProp150.xml><?xml version="1.0" encoding="utf-8"?>
<formControlPr xmlns="http://schemas.microsoft.com/office/spreadsheetml/2009/9/main" objectType="CheckBox" fmlaLink="$AD$453" lockText="1" noThreeD="1"/>
</file>

<file path=xl/ctrlProps/ctrlProp151.xml><?xml version="1.0" encoding="utf-8"?>
<formControlPr xmlns="http://schemas.microsoft.com/office/spreadsheetml/2009/9/main" objectType="CheckBox" fmlaLink="$AD$495" lockText="1" noThreeD="1"/>
</file>

<file path=xl/ctrlProps/ctrlProp152.xml><?xml version="1.0" encoding="utf-8"?>
<formControlPr xmlns="http://schemas.microsoft.com/office/spreadsheetml/2009/9/main" objectType="CheckBox" fmlaLink="$AD$514" lockText="1" noThreeD="1"/>
</file>

<file path=xl/ctrlProps/ctrlProp153.xml><?xml version="1.0" encoding="utf-8"?>
<formControlPr xmlns="http://schemas.microsoft.com/office/spreadsheetml/2009/9/main" objectType="CheckBox" fmlaLink="$AD$418" lockText="1" noThreeD="1"/>
</file>

<file path=xl/ctrlProps/ctrlProp154.xml><?xml version="1.0" encoding="utf-8"?>
<formControlPr xmlns="http://schemas.microsoft.com/office/spreadsheetml/2009/9/main" objectType="CheckBox" fmlaLink="$AD$437" lockText="1" noThreeD="1"/>
</file>

<file path=xl/ctrlProps/ctrlProp155.xml><?xml version="1.0" encoding="utf-8"?>
<formControlPr xmlns="http://schemas.microsoft.com/office/spreadsheetml/2009/9/main" objectType="CheckBox" fmlaLink="$AD$441"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AD$460"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AD$46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AD$47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AD$489"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CheckBox" fmlaLink="$AD$510"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CheckBox" fmlaLink="$AE$57" lockText="1" noThreeD="1"/>
</file>

<file path=xl/ctrlProps/ctrlProp181.xml><?xml version="1.0" encoding="utf-8"?>
<formControlPr xmlns="http://schemas.microsoft.com/office/spreadsheetml/2009/9/main" objectType="CheckBox" fmlaLink="$AE$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144</xdr:row>
          <xdr:rowOff>12700</xdr:rowOff>
        </xdr:from>
        <xdr:to>
          <xdr:col>47</xdr:col>
          <xdr:colOff>12700</xdr:colOff>
          <xdr:row>145</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145</xdr:row>
          <xdr:rowOff>12700</xdr:rowOff>
        </xdr:from>
        <xdr:to>
          <xdr:col>47</xdr:col>
          <xdr:colOff>12700</xdr:colOff>
          <xdr:row>146</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146</xdr:row>
          <xdr:rowOff>12700</xdr:rowOff>
        </xdr:from>
        <xdr:to>
          <xdr:col>47</xdr:col>
          <xdr:colOff>12700</xdr:colOff>
          <xdr:row>147</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147</xdr:row>
          <xdr:rowOff>12700</xdr:rowOff>
        </xdr:from>
        <xdr:to>
          <xdr:col>47</xdr:col>
          <xdr:colOff>12700</xdr:colOff>
          <xdr:row>147</xdr:row>
          <xdr:rowOff>393700</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155</xdr:row>
          <xdr:rowOff>12700</xdr:rowOff>
        </xdr:from>
        <xdr:to>
          <xdr:col>47</xdr:col>
          <xdr:colOff>12700</xdr:colOff>
          <xdr:row>156</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156</xdr:row>
          <xdr:rowOff>12700</xdr:rowOff>
        </xdr:from>
        <xdr:to>
          <xdr:col>47</xdr:col>
          <xdr:colOff>12700</xdr:colOff>
          <xdr:row>157</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157</xdr:row>
          <xdr:rowOff>12700</xdr:rowOff>
        </xdr:from>
        <xdr:to>
          <xdr:col>47</xdr:col>
          <xdr:colOff>12700</xdr:colOff>
          <xdr:row>158</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158</xdr:row>
          <xdr:rowOff>12700</xdr:rowOff>
        </xdr:from>
        <xdr:to>
          <xdr:col>47</xdr:col>
          <xdr:colOff>12700</xdr:colOff>
          <xdr:row>159</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188</xdr:row>
          <xdr:rowOff>12700</xdr:rowOff>
        </xdr:from>
        <xdr:to>
          <xdr:col>47</xdr:col>
          <xdr:colOff>12700</xdr:colOff>
          <xdr:row>189</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189</xdr:row>
          <xdr:rowOff>12700</xdr:rowOff>
        </xdr:from>
        <xdr:to>
          <xdr:col>47</xdr:col>
          <xdr:colOff>12700</xdr:colOff>
          <xdr:row>190</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190</xdr:row>
          <xdr:rowOff>12700</xdr:rowOff>
        </xdr:from>
        <xdr:to>
          <xdr:col>47</xdr:col>
          <xdr:colOff>12700</xdr:colOff>
          <xdr:row>191</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191</xdr:row>
          <xdr:rowOff>12700</xdr:rowOff>
        </xdr:from>
        <xdr:to>
          <xdr:col>47</xdr:col>
          <xdr:colOff>12700</xdr:colOff>
          <xdr:row>192</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12700</xdr:rowOff>
        </xdr:from>
        <xdr:to>
          <xdr:col>47</xdr:col>
          <xdr:colOff>12700</xdr:colOff>
          <xdr:row>202</xdr:row>
          <xdr:rowOff>393700</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203</xdr:row>
          <xdr:rowOff>0</xdr:rowOff>
        </xdr:from>
        <xdr:to>
          <xdr:col>47</xdr:col>
          <xdr:colOff>12700</xdr:colOff>
          <xdr:row>204</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216</xdr:row>
          <xdr:rowOff>12700</xdr:rowOff>
        </xdr:from>
        <xdr:to>
          <xdr:col>47</xdr:col>
          <xdr:colOff>12700</xdr:colOff>
          <xdr:row>217</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228</xdr:row>
          <xdr:rowOff>12700</xdr:rowOff>
        </xdr:from>
        <xdr:to>
          <xdr:col>47</xdr:col>
          <xdr:colOff>12700</xdr:colOff>
          <xdr:row>229</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229</xdr:row>
          <xdr:rowOff>12700</xdr:rowOff>
        </xdr:from>
        <xdr:to>
          <xdr:col>47</xdr:col>
          <xdr:colOff>12700</xdr:colOff>
          <xdr:row>230</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230</xdr:row>
          <xdr:rowOff>12700</xdr:rowOff>
        </xdr:from>
        <xdr:to>
          <xdr:col>47</xdr:col>
          <xdr:colOff>12700</xdr:colOff>
          <xdr:row>231</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231</xdr:row>
          <xdr:rowOff>12700</xdr:rowOff>
        </xdr:from>
        <xdr:to>
          <xdr:col>47</xdr:col>
          <xdr:colOff>12700</xdr:colOff>
          <xdr:row>232</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243</xdr:row>
          <xdr:rowOff>12700</xdr:rowOff>
        </xdr:from>
        <xdr:to>
          <xdr:col>47</xdr:col>
          <xdr:colOff>12700</xdr:colOff>
          <xdr:row>244</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244</xdr:row>
          <xdr:rowOff>12700</xdr:rowOff>
        </xdr:from>
        <xdr:to>
          <xdr:col>47</xdr:col>
          <xdr:colOff>12700</xdr:colOff>
          <xdr:row>245</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254</xdr:row>
          <xdr:rowOff>12700</xdr:rowOff>
        </xdr:from>
        <xdr:to>
          <xdr:col>47</xdr:col>
          <xdr:colOff>12700</xdr:colOff>
          <xdr:row>255</xdr:row>
          <xdr:rowOff>19050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255</xdr:row>
          <xdr:rowOff>12700</xdr:rowOff>
        </xdr:from>
        <xdr:to>
          <xdr:col>47</xdr:col>
          <xdr:colOff>12700</xdr:colOff>
          <xdr:row>256</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256</xdr:row>
          <xdr:rowOff>12700</xdr:rowOff>
        </xdr:from>
        <xdr:to>
          <xdr:col>47</xdr:col>
          <xdr:colOff>12700</xdr:colOff>
          <xdr:row>257</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257</xdr:row>
          <xdr:rowOff>12700</xdr:rowOff>
        </xdr:from>
        <xdr:to>
          <xdr:col>47</xdr:col>
          <xdr:colOff>12700</xdr:colOff>
          <xdr:row>258</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283</xdr:row>
          <xdr:rowOff>12700</xdr:rowOff>
        </xdr:from>
        <xdr:to>
          <xdr:col>47</xdr:col>
          <xdr:colOff>12700</xdr:colOff>
          <xdr:row>284</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284</xdr:row>
          <xdr:rowOff>12700</xdr:rowOff>
        </xdr:from>
        <xdr:to>
          <xdr:col>47</xdr:col>
          <xdr:colOff>12700</xdr:colOff>
          <xdr:row>284</xdr:row>
          <xdr:rowOff>241300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285</xdr:row>
          <xdr:rowOff>12700</xdr:rowOff>
        </xdr:from>
        <xdr:to>
          <xdr:col>47</xdr:col>
          <xdr:colOff>12700</xdr:colOff>
          <xdr:row>286</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286</xdr:row>
          <xdr:rowOff>12700</xdr:rowOff>
        </xdr:from>
        <xdr:to>
          <xdr:col>47</xdr:col>
          <xdr:colOff>12700</xdr:colOff>
          <xdr:row>287</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12700</xdr:rowOff>
        </xdr:from>
        <xdr:to>
          <xdr:col>47</xdr:col>
          <xdr:colOff>12700</xdr:colOff>
          <xdr:row>325</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325</xdr:row>
          <xdr:rowOff>12700</xdr:rowOff>
        </xdr:from>
        <xdr:to>
          <xdr:col>47</xdr:col>
          <xdr:colOff>12700</xdr:colOff>
          <xdr:row>326</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12700</xdr:rowOff>
        </xdr:from>
        <xdr:to>
          <xdr:col>47</xdr:col>
          <xdr:colOff>12700</xdr:colOff>
          <xdr:row>343</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12700</xdr:rowOff>
        </xdr:from>
        <xdr:to>
          <xdr:col>47</xdr:col>
          <xdr:colOff>12700</xdr:colOff>
          <xdr:row>345</xdr:row>
          <xdr:rowOff>50800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144</xdr:row>
          <xdr:rowOff>0</xdr:rowOff>
        </xdr:from>
        <xdr:to>
          <xdr:col>47</xdr:col>
          <xdr:colOff>12700</xdr:colOff>
          <xdr:row>148</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155</xdr:row>
          <xdr:rowOff>0</xdr:rowOff>
        </xdr:from>
        <xdr:to>
          <xdr:col>47</xdr:col>
          <xdr:colOff>12700</xdr:colOff>
          <xdr:row>159</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188</xdr:row>
          <xdr:rowOff>0</xdr:rowOff>
        </xdr:from>
        <xdr:to>
          <xdr:col>47</xdr:col>
          <xdr:colOff>12700</xdr:colOff>
          <xdr:row>192</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228</xdr:row>
          <xdr:rowOff>0</xdr:rowOff>
        </xdr:from>
        <xdr:to>
          <xdr:col>47</xdr:col>
          <xdr:colOff>12700</xdr:colOff>
          <xdr:row>232</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243</xdr:row>
          <xdr:rowOff>0</xdr:rowOff>
        </xdr:from>
        <xdr:to>
          <xdr:col>47</xdr:col>
          <xdr:colOff>12700</xdr:colOff>
          <xdr:row>246</xdr:row>
          <xdr:rowOff>0</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254</xdr:row>
          <xdr:rowOff>0</xdr:rowOff>
        </xdr:from>
        <xdr:to>
          <xdr:col>47</xdr:col>
          <xdr:colOff>12700</xdr:colOff>
          <xdr:row>258</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283</xdr:row>
          <xdr:rowOff>0</xdr:rowOff>
        </xdr:from>
        <xdr:to>
          <xdr:col>47</xdr:col>
          <xdr:colOff>12700</xdr:colOff>
          <xdr:row>287</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0</xdr:rowOff>
        </xdr:from>
        <xdr:to>
          <xdr:col>47</xdr:col>
          <xdr:colOff>12700</xdr:colOff>
          <xdr:row>326</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358</xdr:row>
          <xdr:rowOff>0</xdr:rowOff>
        </xdr:from>
        <xdr:to>
          <xdr:col>1</xdr:col>
          <xdr:colOff>12700</xdr:colOff>
          <xdr:row>359</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359</xdr:row>
          <xdr:rowOff>0</xdr:rowOff>
        </xdr:from>
        <xdr:to>
          <xdr:col>1</xdr:col>
          <xdr:colOff>12700</xdr:colOff>
          <xdr:row>359</xdr:row>
          <xdr:rowOff>279400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360</xdr:row>
          <xdr:rowOff>0</xdr:rowOff>
        </xdr:from>
        <xdr:to>
          <xdr:col>1</xdr:col>
          <xdr:colOff>12700</xdr:colOff>
          <xdr:row>361</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360</xdr:row>
          <xdr:rowOff>0</xdr:rowOff>
        </xdr:from>
        <xdr:to>
          <xdr:col>13</xdr:col>
          <xdr:colOff>0</xdr:colOff>
          <xdr:row>361</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358</xdr:row>
          <xdr:rowOff>0</xdr:rowOff>
        </xdr:from>
        <xdr:to>
          <xdr:col>13</xdr:col>
          <xdr:colOff>0</xdr:colOff>
          <xdr:row>359</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359</xdr:row>
          <xdr:rowOff>0</xdr:rowOff>
        </xdr:from>
        <xdr:to>
          <xdr:col>13</xdr:col>
          <xdr:colOff>0</xdr:colOff>
          <xdr:row>359</xdr:row>
          <xdr:rowOff>279400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363</xdr:row>
          <xdr:rowOff>0</xdr:rowOff>
        </xdr:from>
        <xdr:to>
          <xdr:col>1</xdr:col>
          <xdr:colOff>12700</xdr:colOff>
          <xdr:row>364</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xdr:col>
          <xdr:colOff>12700</xdr:colOff>
          <xdr:row>365</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363</xdr:row>
          <xdr:rowOff>0</xdr:rowOff>
        </xdr:from>
        <xdr:to>
          <xdr:col>13</xdr:col>
          <xdr:colOff>0</xdr:colOff>
          <xdr:row>364</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364</xdr:row>
          <xdr:rowOff>0</xdr:rowOff>
        </xdr:from>
        <xdr:to>
          <xdr:col>13</xdr:col>
          <xdr:colOff>0</xdr:colOff>
          <xdr:row>365</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365</xdr:row>
          <xdr:rowOff>0</xdr:rowOff>
        </xdr:from>
        <xdr:to>
          <xdr:col>1</xdr:col>
          <xdr:colOff>12700</xdr:colOff>
          <xdr:row>366</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365</xdr:row>
          <xdr:rowOff>0</xdr:rowOff>
        </xdr:from>
        <xdr:to>
          <xdr:col>13</xdr:col>
          <xdr:colOff>0</xdr:colOff>
          <xdr:row>366</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361</xdr:row>
          <xdr:rowOff>0</xdr:rowOff>
        </xdr:from>
        <xdr:to>
          <xdr:col>1</xdr:col>
          <xdr:colOff>12700</xdr:colOff>
          <xdr:row>362</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345</xdr:row>
          <xdr:rowOff>12700</xdr:rowOff>
        </xdr:from>
        <xdr:to>
          <xdr:col>47</xdr:col>
          <xdr:colOff>12700</xdr:colOff>
          <xdr:row>346</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346</xdr:row>
          <xdr:rowOff>12700</xdr:rowOff>
        </xdr:from>
        <xdr:to>
          <xdr:col>47</xdr:col>
          <xdr:colOff>12700</xdr:colOff>
          <xdr:row>346</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217</xdr:row>
          <xdr:rowOff>0</xdr:rowOff>
        </xdr:from>
        <xdr:to>
          <xdr:col>29</xdr:col>
          <xdr:colOff>0</xdr:colOff>
          <xdr:row>217</xdr:row>
          <xdr:rowOff>323850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0</xdr:rowOff>
        </xdr:from>
        <xdr:to>
          <xdr:col>47</xdr:col>
          <xdr:colOff>12700</xdr:colOff>
          <xdr:row>204</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0</xdr:rowOff>
        </xdr:from>
        <xdr:to>
          <xdr:col>47</xdr:col>
          <xdr:colOff>12700</xdr:colOff>
          <xdr:row>347</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220</xdr:row>
          <xdr:rowOff>0</xdr:rowOff>
        </xdr:from>
        <xdr:to>
          <xdr:col>47</xdr:col>
          <xdr:colOff>12700</xdr:colOff>
          <xdr:row>221</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220</xdr:row>
          <xdr:rowOff>590550</xdr:rowOff>
        </xdr:from>
        <xdr:to>
          <xdr:col>47</xdr:col>
          <xdr:colOff>12700</xdr:colOff>
          <xdr:row>222</xdr:row>
          <xdr:rowOff>12700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216</xdr:row>
          <xdr:rowOff>0</xdr:rowOff>
        </xdr:from>
        <xdr:to>
          <xdr:col>47</xdr:col>
          <xdr:colOff>12700</xdr:colOff>
          <xdr:row>222</xdr:row>
          <xdr:rowOff>12700</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327</xdr:row>
          <xdr:rowOff>0</xdr:rowOff>
        </xdr:from>
        <xdr:to>
          <xdr:col>47</xdr:col>
          <xdr:colOff>12700</xdr:colOff>
          <xdr:row>328</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328</xdr:row>
          <xdr:rowOff>0</xdr:rowOff>
        </xdr:from>
        <xdr:to>
          <xdr:col>47</xdr:col>
          <xdr:colOff>12700</xdr:colOff>
          <xdr:row>329</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329</xdr:row>
          <xdr:rowOff>0</xdr:rowOff>
        </xdr:from>
        <xdr:to>
          <xdr:col>47</xdr:col>
          <xdr:colOff>12700</xdr:colOff>
          <xdr:row>330</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47</xdr:col>
          <xdr:colOff>12700</xdr:colOff>
          <xdr:row>331</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332</xdr:row>
          <xdr:rowOff>0</xdr:rowOff>
        </xdr:from>
        <xdr:to>
          <xdr:col>47</xdr:col>
          <xdr:colOff>12700</xdr:colOff>
          <xdr:row>333</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331</xdr:row>
          <xdr:rowOff>0</xdr:rowOff>
        </xdr:from>
        <xdr:to>
          <xdr:col>47</xdr:col>
          <xdr:colOff>12700</xdr:colOff>
          <xdr:row>332</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294</xdr:row>
          <xdr:rowOff>31750</xdr:rowOff>
        </xdr:from>
        <xdr:to>
          <xdr:col>28</xdr:col>
          <xdr:colOff>209550</xdr:colOff>
          <xdr:row>295</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295</xdr:row>
          <xdr:rowOff>114300</xdr:rowOff>
        </xdr:from>
        <xdr:to>
          <xdr:col>28</xdr:col>
          <xdr:colOff>222250</xdr:colOff>
          <xdr:row>296</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296</xdr:row>
          <xdr:rowOff>38100</xdr:rowOff>
        </xdr:from>
        <xdr:to>
          <xdr:col>28</xdr:col>
          <xdr:colOff>222250</xdr:colOff>
          <xdr:row>296</xdr:row>
          <xdr:rowOff>260350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294</xdr:row>
          <xdr:rowOff>12700</xdr:rowOff>
        </xdr:from>
        <xdr:to>
          <xdr:col>29</xdr:col>
          <xdr:colOff>0</xdr:colOff>
          <xdr:row>297</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307</xdr:row>
          <xdr:rowOff>12700</xdr:rowOff>
        </xdr:from>
        <xdr:to>
          <xdr:col>47</xdr:col>
          <xdr:colOff>12700</xdr:colOff>
          <xdr:row>314</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311</xdr:row>
          <xdr:rowOff>241300</xdr:rowOff>
        </xdr:from>
        <xdr:to>
          <xdr:col>19</xdr:col>
          <xdr:colOff>12700</xdr:colOff>
          <xdr:row>311</xdr:row>
          <xdr:rowOff>450850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312</xdr:row>
          <xdr:rowOff>107950</xdr:rowOff>
        </xdr:from>
        <xdr:to>
          <xdr:col>19</xdr:col>
          <xdr:colOff>19050</xdr:colOff>
          <xdr:row>312</xdr:row>
          <xdr:rowOff>317500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313</xdr:row>
          <xdr:rowOff>317500</xdr:rowOff>
        </xdr:from>
        <xdr:to>
          <xdr:col>19</xdr:col>
          <xdr:colOff>19050</xdr:colOff>
          <xdr:row>313</xdr:row>
          <xdr:rowOff>793750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311</xdr:row>
          <xdr:rowOff>279400</xdr:rowOff>
        </xdr:from>
        <xdr:to>
          <xdr:col>29</xdr:col>
          <xdr:colOff>0</xdr:colOff>
          <xdr:row>311</xdr:row>
          <xdr:rowOff>488950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312</xdr:row>
          <xdr:rowOff>127000</xdr:rowOff>
        </xdr:from>
        <xdr:to>
          <xdr:col>29</xdr:col>
          <xdr:colOff>0</xdr:colOff>
          <xdr:row>312</xdr:row>
          <xdr:rowOff>336550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313</xdr:row>
          <xdr:rowOff>298450</xdr:rowOff>
        </xdr:from>
        <xdr:to>
          <xdr:col>29</xdr:col>
          <xdr:colOff>0</xdr:colOff>
          <xdr:row>313</xdr:row>
          <xdr:rowOff>793750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37</xdr:row>
          <xdr:rowOff>12700</xdr:rowOff>
        </xdr:from>
        <xdr:to>
          <xdr:col>26</xdr:col>
          <xdr:colOff>146050</xdr:colOff>
          <xdr:row>38</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0</xdr:rowOff>
        </xdr:from>
        <xdr:to>
          <xdr:col>47</xdr:col>
          <xdr:colOff>12700</xdr:colOff>
          <xdr:row>38</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0</xdr:rowOff>
        </xdr:from>
        <xdr:to>
          <xdr:col>29</xdr:col>
          <xdr:colOff>0</xdr:colOff>
          <xdr:row>39</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37</xdr:row>
          <xdr:rowOff>0</xdr:rowOff>
        </xdr:from>
        <xdr:to>
          <xdr:col>26</xdr:col>
          <xdr:colOff>146050</xdr:colOff>
          <xdr:row>37</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28</xdr:col>
          <xdr:colOff>165100</xdr:colOff>
          <xdr:row>39</xdr:row>
          <xdr:rowOff>184150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38</xdr:row>
          <xdr:rowOff>0</xdr:rowOff>
        </xdr:from>
        <xdr:to>
          <xdr:col>26</xdr:col>
          <xdr:colOff>146050</xdr:colOff>
          <xdr:row>39</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39</xdr:row>
          <xdr:rowOff>19050</xdr:rowOff>
        </xdr:from>
        <xdr:to>
          <xdr:col>26</xdr:col>
          <xdr:colOff>190500</xdr:colOff>
          <xdr:row>39</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40</xdr:row>
          <xdr:rowOff>0</xdr:rowOff>
        </xdr:from>
        <xdr:to>
          <xdr:col>26</xdr:col>
          <xdr:colOff>228600</xdr:colOff>
          <xdr:row>40</xdr:row>
          <xdr:rowOff>203200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26</xdr:col>
          <xdr:colOff>228600</xdr:colOff>
          <xdr:row>42</xdr:row>
          <xdr:rowOff>12700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42</xdr:row>
          <xdr:rowOff>0</xdr:rowOff>
        </xdr:from>
        <xdr:to>
          <xdr:col>26</xdr:col>
          <xdr:colOff>228600</xdr:colOff>
          <xdr:row>43</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43</xdr:row>
          <xdr:rowOff>0</xdr:rowOff>
        </xdr:from>
        <xdr:to>
          <xdr:col>26</xdr:col>
          <xdr:colOff>228600</xdr:colOff>
          <xdr:row>44</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44</xdr:row>
          <xdr:rowOff>0</xdr:rowOff>
        </xdr:from>
        <xdr:to>
          <xdr:col>26</xdr:col>
          <xdr:colOff>228600</xdr:colOff>
          <xdr:row>45</xdr:row>
          <xdr:rowOff>12700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45</xdr:row>
          <xdr:rowOff>0</xdr:rowOff>
        </xdr:from>
        <xdr:to>
          <xdr:col>26</xdr:col>
          <xdr:colOff>228600</xdr:colOff>
          <xdr:row>46</xdr:row>
          <xdr:rowOff>12700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46</xdr:row>
          <xdr:rowOff>0</xdr:rowOff>
        </xdr:from>
        <xdr:to>
          <xdr:col>26</xdr:col>
          <xdr:colOff>228600</xdr:colOff>
          <xdr:row>47</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47</xdr:row>
          <xdr:rowOff>0</xdr:rowOff>
        </xdr:from>
        <xdr:to>
          <xdr:col>26</xdr:col>
          <xdr:colOff>133350</xdr:colOff>
          <xdr:row>48</xdr:row>
          <xdr:rowOff>12700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48</xdr:row>
          <xdr:rowOff>0</xdr:rowOff>
        </xdr:from>
        <xdr:to>
          <xdr:col>26</xdr:col>
          <xdr:colOff>228600</xdr:colOff>
          <xdr:row>49</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12700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165100</xdr:colOff>
          <xdr:row>41</xdr:row>
          <xdr:rowOff>184150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0</xdr:rowOff>
        </xdr:from>
        <xdr:to>
          <xdr:col>28</xdr:col>
          <xdr:colOff>165100</xdr:colOff>
          <xdr:row>40</xdr:row>
          <xdr:rowOff>184150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165100</xdr:colOff>
          <xdr:row>49</xdr:row>
          <xdr:rowOff>184150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190500</xdr:rowOff>
        </xdr:from>
        <xdr:to>
          <xdr:col>28</xdr:col>
          <xdr:colOff>165100</xdr:colOff>
          <xdr:row>42</xdr:row>
          <xdr:rowOff>184150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0</xdr:rowOff>
        </xdr:from>
        <xdr:to>
          <xdr:col>28</xdr:col>
          <xdr:colOff>165100</xdr:colOff>
          <xdr:row>46</xdr:row>
          <xdr:rowOff>184150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171450</xdr:rowOff>
        </xdr:from>
        <xdr:to>
          <xdr:col>28</xdr:col>
          <xdr:colOff>165100</xdr:colOff>
          <xdr:row>44</xdr:row>
          <xdr:rowOff>31750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0</xdr:rowOff>
        </xdr:from>
        <xdr:to>
          <xdr:col>28</xdr:col>
          <xdr:colOff>165100</xdr:colOff>
          <xdr:row>44</xdr:row>
          <xdr:rowOff>184150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45</xdr:row>
          <xdr:rowOff>0</xdr:rowOff>
        </xdr:from>
        <xdr:to>
          <xdr:col>28</xdr:col>
          <xdr:colOff>165100</xdr:colOff>
          <xdr:row>45</xdr:row>
          <xdr:rowOff>184150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0</xdr:rowOff>
        </xdr:from>
        <xdr:to>
          <xdr:col>28</xdr:col>
          <xdr:colOff>165100</xdr:colOff>
          <xdr:row>47</xdr:row>
          <xdr:rowOff>184150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190500</xdr:rowOff>
        </xdr:from>
        <xdr:to>
          <xdr:col>28</xdr:col>
          <xdr:colOff>88900</xdr:colOff>
          <xdr:row>49</xdr:row>
          <xdr:rowOff>12700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171450</xdr:rowOff>
        </xdr:from>
        <xdr:to>
          <xdr:col>27</xdr:col>
          <xdr:colOff>0</xdr:colOff>
          <xdr:row>59</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12700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51</xdr:row>
          <xdr:rowOff>0</xdr:rowOff>
        </xdr:from>
        <xdr:to>
          <xdr:col>26</xdr:col>
          <xdr:colOff>228600</xdr:colOff>
          <xdr:row>52</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52</xdr:row>
          <xdr:rowOff>0</xdr:rowOff>
        </xdr:from>
        <xdr:to>
          <xdr:col>26</xdr:col>
          <xdr:colOff>228600</xdr:colOff>
          <xdr:row>53</xdr:row>
          <xdr:rowOff>12700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190500</xdr:rowOff>
        </xdr:from>
        <xdr:to>
          <xdr:col>28</xdr:col>
          <xdr:colOff>165100</xdr:colOff>
          <xdr:row>50</xdr:row>
          <xdr:rowOff>184150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171450</xdr:rowOff>
        </xdr:from>
        <xdr:to>
          <xdr:col>28</xdr:col>
          <xdr:colOff>165100</xdr:colOff>
          <xdr:row>52</xdr:row>
          <xdr:rowOff>31750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0</xdr:rowOff>
        </xdr:from>
        <xdr:to>
          <xdr:col>28</xdr:col>
          <xdr:colOff>165100</xdr:colOff>
          <xdr:row>52</xdr:row>
          <xdr:rowOff>184150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52</xdr:row>
          <xdr:rowOff>0</xdr:rowOff>
        </xdr:from>
        <xdr:to>
          <xdr:col>26</xdr:col>
          <xdr:colOff>228600</xdr:colOff>
          <xdr:row>53</xdr:row>
          <xdr:rowOff>12700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0</xdr:rowOff>
        </xdr:from>
        <xdr:to>
          <xdr:col>26</xdr:col>
          <xdr:colOff>228600</xdr:colOff>
          <xdr:row>54</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54</xdr:row>
          <xdr:rowOff>0</xdr:rowOff>
        </xdr:from>
        <xdr:to>
          <xdr:col>26</xdr:col>
          <xdr:colOff>228600</xdr:colOff>
          <xdr:row>55</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55</xdr:row>
          <xdr:rowOff>0</xdr:rowOff>
        </xdr:from>
        <xdr:to>
          <xdr:col>26</xdr:col>
          <xdr:colOff>228600</xdr:colOff>
          <xdr:row>56</xdr:row>
          <xdr:rowOff>12700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190500</xdr:rowOff>
        </xdr:from>
        <xdr:to>
          <xdr:col>28</xdr:col>
          <xdr:colOff>165100</xdr:colOff>
          <xdr:row>53</xdr:row>
          <xdr:rowOff>184150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171450</xdr:rowOff>
        </xdr:from>
        <xdr:to>
          <xdr:col>28</xdr:col>
          <xdr:colOff>165100</xdr:colOff>
          <xdr:row>55</xdr:row>
          <xdr:rowOff>31750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165100</xdr:colOff>
          <xdr:row>55</xdr:row>
          <xdr:rowOff>184150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55</xdr:row>
          <xdr:rowOff>0</xdr:rowOff>
        </xdr:from>
        <xdr:to>
          <xdr:col>26</xdr:col>
          <xdr:colOff>228600</xdr:colOff>
          <xdr:row>56</xdr:row>
          <xdr:rowOff>12700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0</xdr:rowOff>
        </xdr:from>
        <xdr:to>
          <xdr:col>26</xdr:col>
          <xdr:colOff>228600</xdr:colOff>
          <xdr:row>59</xdr:row>
          <xdr:rowOff>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0</xdr:rowOff>
        </xdr:from>
        <xdr:to>
          <xdr:col>28</xdr:col>
          <xdr:colOff>165100</xdr:colOff>
          <xdr:row>59</xdr:row>
          <xdr:rowOff>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171450</xdr:rowOff>
        </xdr:from>
        <xdr:to>
          <xdr:col>28</xdr:col>
          <xdr:colOff>165100</xdr:colOff>
          <xdr:row>51</xdr:row>
          <xdr:rowOff>31750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165100</xdr:colOff>
          <xdr:row>49</xdr:row>
          <xdr:rowOff>184150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307</xdr:row>
          <xdr:rowOff>0</xdr:rowOff>
        </xdr:from>
        <xdr:to>
          <xdr:col>47</xdr:col>
          <xdr:colOff>12700</xdr:colOff>
          <xdr:row>308</xdr:row>
          <xdr:rowOff>0</xdr:rowOff>
        </xdr:to>
        <xdr:sp macro="" textlink="">
          <xdr:nvSpPr>
            <xdr:cNvPr id="1832" name="Group Box 808" hidden="1">
              <a:extLst>
                <a:ext uri="{63B3BB69-23CF-44E3-9099-C40C66FF867C}">
                  <a14:compatExt spid="_x0000_s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265</xdr:row>
          <xdr:rowOff>0</xdr:rowOff>
        </xdr:from>
        <xdr:to>
          <xdr:col>47</xdr:col>
          <xdr:colOff>12700</xdr:colOff>
          <xdr:row>269</xdr:row>
          <xdr:rowOff>0</xdr:rowOff>
        </xdr:to>
        <xdr:sp macro="" textlink="">
          <xdr:nvSpPr>
            <xdr:cNvPr id="1839" name="Group Box 815" hidden="1">
              <a:extLst>
                <a:ext uri="{63B3BB69-23CF-44E3-9099-C40C66FF867C}">
                  <a14:compatExt spid="_x0000_s1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265</xdr:row>
          <xdr:rowOff>12700</xdr:rowOff>
        </xdr:from>
        <xdr:to>
          <xdr:col>28</xdr:col>
          <xdr:colOff>203200</xdr:colOff>
          <xdr:row>265</xdr:row>
          <xdr:rowOff>247650</xdr:rowOff>
        </xdr:to>
        <xdr:sp macro="" textlink="">
          <xdr:nvSpPr>
            <xdr:cNvPr id="1840" name="Option Button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266</xdr:row>
          <xdr:rowOff>107950</xdr:rowOff>
        </xdr:from>
        <xdr:to>
          <xdr:col>28</xdr:col>
          <xdr:colOff>203200</xdr:colOff>
          <xdr:row>266</xdr:row>
          <xdr:rowOff>323850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267</xdr:row>
          <xdr:rowOff>69850</xdr:rowOff>
        </xdr:from>
        <xdr:to>
          <xdr:col>28</xdr:col>
          <xdr:colOff>184150</xdr:colOff>
          <xdr:row>267</xdr:row>
          <xdr:rowOff>285750</xdr:rowOff>
        </xdr:to>
        <xdr:sp macro="" textlink="">
          <xdr:nvSpPr>
            <xdr:cNvPr id="1846" name="Option Button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307</xdr:row>
          <xdr:rowOff>114300</xdr:rowOff>
        </xdr:from>
        <xdr:to>
          <xdr:col>28</xdr:col>
          <xdr:colOff>190500</xdr:colOff>
          <xdr:row>307</xdr:row>
          <xdr:rowOff>285750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397</xdr:row>
          <xdr:rowOff>12700</xdr:rowOff>
        </xdr:from>
        <xdr:to>
          <xdr:col>47</xdr:col>
          <xdr:colOff>12700</xdr:colOff>
          <xdr:row>398</xdr:row>
          <xdr:rowOff>12700</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12700</xdr:rowOff>
        </xdr:from>
        <xdr:to>
          <xdr:col>47</xdr:col>
          <xdr:colOff>12700</xdr:colOff>
          <xdr:row>398</xdr:row>
          <xdr:rowOff>203200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407</xdr:row>
          <xdr:rowOff>12700</xdr:rowOff>
        </xdr:from>
        <xdr:to>
          <xdr:col>47</xdr:col>
          <xdr:colOff>12700</xdr:colOff>
          <xdr:row>408</xdr:row>
          <xdr:rowOff>12700</xdr:rowOff>
        </xdr:to>
        <xdr:sp macro="" textlink="">
          <xdr:nvSpPr>
            <xdr:cNvPr id="1852" name="Option Button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408</xdr:row>
          <xdr:rowOff>12700</xdr:rowOff>
        </xdr:from>
        <xdr:to>
          <xdr:col>47</xdr:col>
          <xdr:colOff>12700</xdr:colOff>
          <xdr:row>409</xdr:row>
          <xdr:rowOff>12700</xdr:rowOff>
        </xdr:to>
        <xdr:sp macro="" textlink="">
          <xdr:nvSpPr>
            <xdr:cNvPr id="1853" name="Option Button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397</xdr:row>
          <xdr:rowOff>0</xdr:rowOff>
        </xdr:from>
        <xdr:to>
          <xdr:col>47</xdr:col>
          <xdr:colOff>12700</xdr:colOff>
          <xdr:row>399</xdr:row>
          <xdr:rowOff>12700</xdr:rowOff>
        </xdr:to>
        <xdr:sp macro="" textlink="">
          <xdr:nvSpPr>
            <xdr:cNvPr id="1854" name="Group Box 830" hidden="1">
              <a:extLst>
                <a:ext uri="{63B3BB69-23CF-44E3-9099-C40C66FF867C}">
                  <a14:compatExt spid="_x0000_s1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407</xdr:row>
          <xdr:rowOff>0</xdr:rowOff>
        </xdr:from>
        <xdr:to>
          <xdr:col>47</xdr:col>
          <xdr:colOff>12700</xdr:colOff>
          <xdr:row>409</xdr:row>
          <xdr:rowOff>12700</xdr:rowOff>
        </xdr:to>
        <xdr:sp macro="" textlink="">
          <xdr:nvSpPr>
            <xdr:cNvPr id="1855" name="Group Box 831" hidden="1">
              <a:extLst>
                <a:ext uri="{63B3BB69-23CF-44E3-9099-C40C66FF867C}">
                  <a14:compatExt spid="_x0000_s1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0</xdr:rowOff>
        </xdr:from>
        <xdr:to>
          <xdr:col>47</xdr:col>
          <xdr:colOff>12700</xdr:colOff>
          <xdr:row>499</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502</xdr:row>
          <xdr:rowOff>0</xdr:rowOff>
        </xdr:from>
        <xdr:to>
          <xdr:col>47</xdr:col>
          <xdr:colOff>12700</xdr:colOff>
          <xdr:row>503</xdr:row>
          <xdr:rowOff>12700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517</xdr:row>
          <xdr:rowOff>12700</xdr:rowOff>
        </xdr:from>
        <xdr:to>
          <xdr:col>29</xdr:col>
          <xdr:colOff>0</xdr:colOff>
          <xdr:row>517</xdr:row>
          <xdr:rowOff>393700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521</xdr:row>
          <xdr:rowOff>0</xdr:rowOff>
        </xdr:from>
        <xdr:to>
          <xdr:col>29</xdr:col>
          <xdr:colOff>0</xdr:colOff>
          <xdr:row>522</xdr:row>
          <xdr:rowOff>12700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12700</xdr:rowOff>
        </xdr:from>
        <xdr:to>
          <xdr:col>47</xdr:col>
          <xdr:colOff>12700</xdr:colOff>
          <xdr:row>422</xdr:row>
          <xdr:rowOff>12700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424</xdr:row>
          <xdr:rowOff>190500</xdr:rowOff>
        </xdr:from>
        <xdr:to>
          <xdr:col>29</xdr:col>
          <xdr:colOff>0</xdr:colOff>
          <xdr:row>426</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429</xdr:row>
          <xdr:rowOff>12700</xdr:rowOff>
        </xdr:from>
        <xdr:to>
          <xdr:col>47</xdr:col>
          <xdr:colOff>12700</xdr:colOff>
          <xdr:row>430</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444</xdr:row>
          <xdr:rowOff>12700</xdr:rowOff>
        </xdr:from>
        <xdr:to>
          <xdr:col>47</xdr:col>
          <xdr:colOff>12700</xdr:colOff>
          <xdr:row>445</xdr:row>
          <xdr:rowOff>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448</xdr:row>
          <xdr:rowOff>0</xdr:rowOff>
        </xdr:from>
        <xdr:to>
          <xdr:col>28</xdr:col>
          <xdr:colOff>222250</xdr:colOff>
          <xdr:row>448</xdr:row>
          <xdr:rowOff>419100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0</xdr:rowOff>
        </xdr:from>
        <xdr:to>
          <xdr:col>47</xdr:col>
          <xdr:colOff>12700</xdr:colOff>
          <xdr:row>452</xdr:row>
          <xdr:rowOff>374650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494</xdr:row>
          <xdr:rowOff>12700</xdr:rowOff>
        </xdr:from>
        <xdr:to>
          <xdr:col>29</xdr:col>
          <xdr:colOff>0</xdr:colOff>
          <xdr:row>495</xdr:row>
          <xdr:rowOff>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513</xdr:row>
          <xdr:rowOff>12700</xdr:rowOff>
        </xdr:from>
        <xdr:to>
          <xdr:col>29</xdr:col>
          <xdr:colOff>0</xdr:colOff>
          <xdr:row>514</xdr:row>
          <xdr:rowOff>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417</xdr:row>
          <xdr:rowOff>12700</xdr:rowOff>
        </xdr:from>
        <xdr:to>
          <xdr:col>47</xdr:col>
          <xdr:colOff>12700</xdr:colOff>
          <xdr:row>418</xdr:row>
          <xdr:rowOff>12700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436</xdr:row>
          <xdr:rowOff>12700</xdr:rowOff>
        </xdr:from>
        <xdr:to>
          <xdr:col>47</xdr:col>
          <xdr:colOff>12700</xdr:colOff>
          <xdr:row>437</xdr:row>
          <xdr:rowOff>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440</xdr:row>
          <xdr:rowOff>12700</xdr:rowOff>
        </xdr:from>
        <xdr:to>
          <xdr:col>28</xdr:col>
          <xdr:colOff>222250</xdr:colOff>
          <xdr:row>441</xdr:row>
          <xdr:rowOff>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459</xdr:row>
          <xdr:rowOff>12700</xdr:rowOff>
        </xdr:from>
        <xdr:to>
          <xdr:col>47</xdr:col>
          <xdr:colOff>12700</xdr:colOff>
          <xdr:row>465</xdr:row>
          <xdr:rowOff>12700</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467</xdr:row>
          <xdr:rowOff>0</xdr:rowOff>
        </xdr:from>
        <xdr:to>
          <xdr:col>47</xdr:col>
          <xdr:colOff>12700</xdr:colOff>
          <xdr:row>473</xdr:row>
          <xdr:rowOff>12700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475</xdr:row>
          <xdr:rowOff>0</xdr:rowOff>
        </xdr:from>
        <xdr:to>
          <xdr:col>47</xdr:col>
          <xdr:colOff>12700</xdr:colOff>
          <xdr:row>478</xdr:row>
          <xdr:rowOff>12700</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0</xdr:rowOff>
        </xdr:from>
        <xdr:to>
          <xdr:col>29</xdr:col>
          <xdr:colOff>0</xdr:colOff>
          <xdr:row>490</xdr:row>
          <xdr:rowOff>12700</xdr:rowOff>
        </xdr:to>
        <xdr:sp macro="" textlink="">
          <xdr:nvSpPr>
            <xdr:cNvPr id="1874" name="Group Box 850" hidden="1">
              <a:extLst>
                <a:ext uri="{63B3BB69-23CF-44E3-9099-C40C66FF867C}">
                  <a14:compatExt spid="_x0000_s1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459</xdr:row>
          <xdr:rowOff>31750</xdr:rowOff>
        </xdr:from>
        <xdr:to>
          <xdr:col>29</xdr:col>
          <xdr:colOff>0</xdr:colOff>
          <xdr:row>459</xdr:row>
          <xdr:rowOff>285750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460</xdr:row>
          <xdr:rowOff>12700</xdr:rowOff>
        </xdr:from>
        <xdr:to>
          <xdr:col>29</xdr:col>
          <xdr:colOff>0</xdr:colOff>
          <xdr:row>460</xdr:row>
          <xdr:rowOff>304800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461</xdr:row>
          <xdr:rowOff>12700</xdr:rowOff>
        </xdr:from>
        <xdr:to>
          <xdr:col>28</xdr:col>
          <xdr:colOff>222250</xdr:colOff>
          <xdr:row>461</xdr:row>
          <xdr:rowOff>298450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462</xdr:row>
          <xdr:rowOff>12700</xdr:rowOff>
        </xdr:from>
        <xdr:to>
          <xdr:col>29</xdr:col>
          <xdr:colOff>0</xdr:colOff>
          <xdr:row>463</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463</xdr:row>
          <xdr:rowOff>12700</xdr:rowOff>
        </xdr:from>
        <xdr:to>
          <xdr:col>29</xdr:col>
          <xdr:colOff>0</xdr:colOff>
          <xdr:row>464</xdr:row>
          <xdr:rowOff>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464</xdr:row>
          <xdr:rowOff>0</xdr:rowOff>
        </xdr:from>
        <xdr:to>
          <xdr:col>29</xdr:col>
          <xdr:colOff>0</xdr:colOff>
          <xdr:row>465</xdr:row>
          <xdr:rowOff>12700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467</xdr:row>
          <xdr:rowOff>19050</xdr:rowOff>
        </xdr:from>
        <xdr:to>
          <xdr:col>29</xdr:col>
          <xdr:colOff>0</xdr:colOff>
          <xdr:row>468</xdr:row>
          <xdr:rowOff>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468</xdr:row>
          <xdr:rowOff>12700</xdr:rowOff>
        </xdr:from>
        <xdr:to>
          <xdr:col>29</xdr:col>
          <xdr:colOff>0</xdr:colOff>
          <xdr:row>469</xdr:row>
          <xdr:rowOff>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469</xdr:row>
          <xdr:rowOff>12700</xdr:rowOff>
        </xdr:from>
        <xdr:to>
          <xdr:col>29</xdr:col>
          <xdr:colOff>0</xdr:colOff>
          <xdr:row>470</xdr:row>
          <xdr:rowOff>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12700</xdr:rowOff>
        </xdr:from>
        <xdr:to>
          <xdr:col>29</xdr:col>
          <xdr:colOff>0</xdr:colOff>
          <xdr:row>471</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475</xdr:row>
          <xdr:rowOff>12700</xdr:rowOff>
        </xdr:from>
        <xdr:to>
          <xdr:col>28</xdr:col>
          <xdr:colOff>222250</xdr:colOff>
          <xdr:row>476</xdr:row>
          <xdr:rowOff>12700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476</xdr:row>
          <xdr:rowOff>12700</xdr:rowOff>
        </xdr:from>
        <xdr:to>
          <xdr:col>28</xdr:col>
          <xdr:colOff>222250</xdr:colOff>
          <xdr:row>477</xdr:row>
          <xdr:rowOff>12700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477</xdr:row>
          <xdr:rowOff>12700</xdr:rowOff>
        </xdr:from>
        <xdr:to>
          <xdr:col>28</xdr:col>
          <xdr:colOff>222250</xdr:colOff>
          <xdr:row>478</xdr:row>
          <xdr:rowOff>12700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488</xdr:row>
          <xdr:rowOff>12700</xdr:rowOff>
        </xdr:from>
        <xdr:to>
          <xdr:col>28</xdr:col>
          <xdr:colOff>222250</xdr:colOff>
          <xdr:row>489</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489</xdr:row>
          <xdr:rowOff>12700</xdr:rowOff>
        </xdr:from>
        <xdr:to>
          <xdr:col>28</xdr:col>
          <xdr:colOff>222250</xdr:colOff>
          <xdr:row>490</xdr:row>
          <xdr:rowOff>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509</xdr:row>
          <xdr:rowOff>0</xdr:rowOff>
        </xdr:from>
        <xdr:to>
          <xdr:col>29</xdr:col>
          <xdr:colOff>0</xdr:colOff>
          <xdr:row>510</xdr:row>
          <xdr:rowOff>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471</xdr:row>
          <xdr:rowOff>12700</xdr:rowOff>
        </xdr:from>
        <xdr:to>
          <xdr:col>29</xdr:col>
          <xdr:colOff>0</xdr:colOff>
          <xdr:row>472</xdr:row>
          <xdr:rowOff>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472</xdr:row>
          <xdr:rowOff>12700</xdr:rowOff>
        </xdr:from>
        <xdr:to>
          <xdr:col>29</xdr:col>
          <xdr:colOff>0</xdr:colOff>
          <xdr:row>473</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0</xdr:rowOff>
        </xdr:from>
        <xdr:to>
          <xdr:col>26</xdr:col>
          <xdr:colOff>228600</xdr:colOff>
          <xdr:row>57</xdr:row>
          <xdr:rowOff>12700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57</xdr:row>
          <xdr:rowOff>0</xdr:rowOff>
        </xdr:from>
        <xdr:to>
          <xdr:col>26</xdr:col>
          <xdr:colOff>228600</xdr:colOff>
          <xdr:row>58</xdr:row>
          <xdr:rowOff>12700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165100</xdr:colOff>
          <xdr:row>56</xdr:row>
          <xdr:rowOff>184150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165100</xdr:colOff>
          <xdr:row>57</xdr:row>
          <xdr:rowOff>184150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245</xdr:row>
          <xdr:rowOff>76200</xdr:rowOff>
        </xdr:from>
        <xdr:to>
          <xdr:col>47</xdr:col>
          <xdr:colOff>12700</xdr:colOff>
          <xdr:row>245</xdr:row>
          <xdr:rowOff>476250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268</xdr:row>
          <xdr:rowOff>69850</xdr:rowOff>
        </xdr:from>
        <xdr:to>
          <xdr:col>28</xdr:col>
          <xdr:colOff>184150</xdr:colOff>
          <xdr:row>268</xdr:row>
          <xdr:rowOff>285750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790575</xdr:colOff>
      <xdr:row>0</xdr:row>
      <xdr:rowOff>182657</xdr:rowOff>
    </xdr:from>
    <xdr:to>
      <xdr:col>39</xdr:col>
      <xdr:colOff>1080804</xdr:colOff>
      <xdr:row>24</xdr:row>
      <xdr:rowOff>314325</xdr:rowOff>
    </xdr:to>
    <xdr:sp macro="" textlink="">
      <xdr:nvSpPr>
        <xdr:cNvPr id="3" name="Textfeld 2"/>
        <xdr:cNvSpPr txBox="1"/>
      </xdr:nvSpPr>
      <xdr:spPr>
        <a:xfrm>
          <a:off x="13373100" y="182657"/>
          <a:ext cx="4481229" cy="1399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54" Type="http://schemas.openxmlformats.org/officeDocument/2006/relationships/ctrlProp" Target="../ctrlProps/ctrlProp146.xml"/><Relationship Id="rId159" Type="http://schemas.openxmlformats.org/officeDocument/2006/relationships/ctrlProp" Target="../ctrlProps/ctrlProp151.xml"/><Relationship Id="rId175" Type="http://schemas.openxmlformats.org/officeDocument/2006/relationships/ctrlProp" Target="../ctrlProps/ctrlProp167.xml"/><Relationship Id="rId170" Type="http://schemas.openxmlformats.org/officeDocument/2006/relationships/ctrlProp" Target="../ctrlProps/ctrlProp162.xml"/><Relationship Id="rId191" Type="http://schemas.openxmlformats.org/officeDocument/2006/relationships/ctrlProp" Target="../ctrlProps/ctrlProp183.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2021-27.efre-bw.de/operationelles-programm/" TargetMode="External"/><Relationship Id="rId90" Type="http://schemas.openxmlformats.org/officeDocument/2006/relationships/ctrlProp" Target="../ctrlProps/ctrlProp82.xml"/><Relationship Id="rId95" Type="http://schemas.openxmlformats.org/officeDocument/2006/relationships/ctrlProp" Target="../ctrlProps/ctrlProp87.xml"/><Relationship Id="rId160" Type="http://schemas.openxmlformats.org/officeDocument/2006/relationships/ctrlProp" Target="../ctrlProps/ctrlProp152.xml"/><Relationship Id="rId165" Type="http://schemas.openxmlformats.org/officeDocument/2006/relationships/ctrlProp" Target="../ctrlProps/ctrlProp157.xml"/><Relationship Id="rId181" Type="http://schemas.openxmlformats.org/officeDocument/2006/relationships/ctrlProp" Target="../ctrlProps/ctrlProp173.xml"/><Relationship Id="rId186" Type="http://schemas.openxmlformats.org/officeDocument/2006/relationships/ctrlProp" Target="../ctrlProps/ctrlProp178.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155" Type="http://schemas.openxmlformats.org/officeDocument/2006/relationships/ctrlProp" Target="../ctrlProps/ctrlProp147.xml"/><Relationship Id="rId171" Type="http://schemas.openxmlformats.org/officeDocument/2006/relationships/ctrlProp" Target="../ctrlProps/ctrlProp163.xml"/><Relationship Id="rId176" Type="http://schemas.openxmlformats.org/officeDocument/2006/relationships/ctrlProp" Target="../ctrlProps/ctrlProp168.xml"/><Relationship Id="rId12" Type="http://schemas.openxmlformats.org/officeDocument/2006/relationships/ctrlProp" Target="../ctrlProps/ctrlProp4.xml"/><Relationship Id="rId17" Type="http://schemas.openxmlformats.org/officeDocument/2006/relationships/ctrlProp" Target="../ctrlProps/ctrlProp9.xml"/><Relationship Id="rId33" Type="http://schemas.openxmlformats.org/officeDocument/2006/relationships/ctrlProp" Target="../ctrlProps/ctrlProp25.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08" Type="http://schemas.openxmlformats.org/officeDocument/2006/relationships/ctrlProp" Target="../ctrlProps/ctrlProp100.xml"/><Relationship Id="rId124" Type="http://schemas.openxmlformats.org/officeDocument/2006/relationships/ctrlProp" Target="../ctrlProps/ctrlProp116.xml"/><Relationship Id="rId129" Type="http://schemas.openxmlformats.org/officeDocument/2006/relationships/ctrlProp" Target="../ctrlProps/ctrlProp121.xml"/><Relationship Id="rId54" Type="http://schemas.openxmlformats.org/officeDocument/2006/relationships/ctrlProp" Target="../ctrlProps/ctrlProp46.xml"/><Relationship Id="rId70" Type="http://schemas.openxmlformats.org/officeDocument/2006/relationships/ctrlProp" Target="../ctrlProps/ctrlProp62.xml"/><Relationship Id="rId75" Type="http://schemas.openxmlformats.org/officeDocument/2006/relationships/ctrlProp" Target="../ctrlProps/ctrlProp67.xml"/><Relationship Id="rId91" Type="http://schemas.openxmlformats.org/officeDocument/2006/relationships/ctrlProp" Target="../ctrlProps/ctrlProp83.xml"/><Relationship Id="rId96" Type="http://schemas.openxmlformats.org/officeDocument/2006/relationships/ctrlProp" Target="../ctrlProps/ctrlProp88.xml"/><Relationship Id="rId140" Type="http://schemas.openxmlformats.org/officeDocument/2006/relationships/ctrlProp" Target="../ctrlProps/ctrlProp132.xml"/><Relationship Id="rId145" Type="http://schemas.openxmlformats.org/officeDocument/2006/relationships/ctrlProp" Target="../ctrlProps/ctrlProp137.xml"/><Relationship Id="rId161" Type="http://schemas.openxmlformats.org/officeDocument/2006/relationships/ctrlProp" Target="../ctrlProps/ctrlProp153.xml"/><Relationship Id="rId166" Type="http://schemas.openxmlformats.org/officeDocument/2006/relationships/ctrlProp" Target="../ctrlProps/ctrlProp158.xml"/><Relationship Id="rId182" Type="http://schemas.openxmlformats.org/officeDocument/2006/relationships/ctrlProp" Target="../ctrlProps/ctrlProp174.xml"/><Relationship Id="rId187" Type="http://schemas.openxmlformats.org/officeDocument/2006/relationships/ctrlProp" Target="../ctrlProps/ctrlProp179.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23" Type="http://schemas.openxmlformats.org/officeDocument/2006/relationships/ctrlProp" Target="../ctrlProps/ctrlProp15.xm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119" Type="http://schemas.openxmlformats.org/officeDocument/2006/relationships/ctrlProp" Target="../ctrlProps/ctrlProp111.xml"/><Relationship Id="rId44" Type="http://schemas.openxmlformats.org/officeDocument/2006/relationships/ctrlProp" Target="../ctrlProps/ctrlProp36.xml"/><Relationship Id="rId60" Type="http://schemas.openxmlformats.org/officeDocument/2006/relationships/ctrlProp" Target="../ctrlProps/ctrlProp52.xml"/><Relationship Id="rId65" Type="http://schemas.openxmlformats.org/officeDocument/2006/relationships/ctrlProp" Target="../ctrlProps/ctrlProp57.xml"/><Relationship Id="rId81" Type="http://schemas.openxmlformats.org/officeDocument/2006/relationships/ctrlProp" Target="../ctrlProps/ctrlProp73.xml"/><Relationship Id="rId86" Type="http://schemas.openxmlformats.org/officeDocument/2006/relationships/ctrlProp" Target="../ctrlProps/ctrlProp78.xml"/><Relationship Id="rId130" Type="http://schemas.openxmlformats.org/officeDocument/2006/relationships/ctrlProp" Target="../ctrlProps/ctrlProp122.xml"/><Relationship Id="rId135" Type="http://schemas.openxmlformats.org/officeDocument/2006/relationships/ctrlProp" Target="../ctrlProps/ctrlProp127.xml"/><Relationship Id="rId151" Type="http://schemas.openxmlformats.org/officeDocument/2006/relationships/ctrlProp" Target="../ctrlProps/ctrlProp143.xml"/><Relationship Id="rId156" Type="http://schemas.openxmlformats.org/officeDocument/2006/relationships/ctrlProp" Target="../ctrlProps/ctrlProp148.xml"/><Relationship Id="rId177" Type="http://schemas.openxmlformats.org/officeDocument/2006/relationships/ctrlProp" Target="../ctrlProps/ctrlProp169.xml"/><Relationship Id="rId172" Type="http://schemas.openxmlformats.org/officeDocument/2006/relationships/ctrlProp" Target="../ctrlProps/ctrlProp164.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s://www.europarl.europa.eu/charter/pdf/text_de.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s://2021-27.efre-bw.de/wp-content/uploads/20211014_Entwurf-OP-2021-2027.pdf" TargetMode="External"/><Relationship Id="rId9" Type="http://schemas.openxmlformats.org/officeDocument/2006/relationships/ctrlProp" Target="../ctrlProps/ctrlProp1.xml"/><Relationship Id="rId180"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3" Type="http://schemas.openxmlformats.org/officeDocument/2006/relationships/hyperlink" Target="http://www.2021-27.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BV528"/>
  <sheetViews>
    <sheetView showGridLines="0" tabSelected="1" topLeftCell="A7" zoomScaleNormal="100" zoomScaleSheetLayoutView="85" zoomScalePageLayoutView="55" workbookViewId="0">
      <selection activeCell="A12" sqref="A12:AC12"/>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3" style="119" customWidth="1"/>
    <col min="30" max="30" width="12.5" style="204"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hidden="1" customWidth="1"/>
    <col min="43" max="45" width="10.75" style="118" hidden="1" customWidth="1"/>
    <col min="46" max="46" width="83.75" style="125" hidden="1" customWidth="1"/>
    <col min="47" max="47" width="10.75" style="118" hidden="1" customWidth="1"/>
    <col min="48" max="48" width="10.75" style="118" customWidth="1"/>
    <col min="49" max="49" width="46.5" style="151" customWidth="1"/>
    <col min="50" max="50" width="44.58203125" style="151" customWidth="1"/>
    <col min="51" max="61" width="10.75" style="118" customWidth="1"/>
    <col min="62" max="16384" width="10.75" style="118"/>
  </cols>
  <sheetData>
    <row r="1" spans="1:63" hidden="1" x14ac:dyDescent="0.3">
      <c r="AE1" s="268"/>
      <c r="AF1" s="151"/>
      <c r="AG1" s="151"/>
      <c r="AH1" s="151"/>
      <c r="AI1" s="151"/>
      <c r="AJ1" s="151"/>
    </row>
    <row r="2" spans="1:63" hidden="1" x14ac:dyDescent="0.3">
      <c r="AE2" s="692"/>
      <c r="AF2" s="692"/>
      <c r="AG2" s="692"/>
      <c r="AH2" s="692"/>
      <c r="AI2" s="692"/>
      <c r="AJ2" s="692"/>
      <c r="AK2" s="692"/>
      <c r="AL2" s="692"/>
      <c r="AM2" s="692"/>
      <c r="AN2" s="692"/>
      <c r="AO2" s="692"/>
      <c r="AP2" s="692"/>
      <c r="AQ2" s="692"/>
    </row>
    <row r="3" spans="1:63" hidden="1" x14ac:dyDescent="0.3">
      <c r="AE3" s="698"/>
      <c r="AF3" s="698"/>
      <c r="AG3" s="698"/>
      <c r="AH3" s="698"/>
      <c r="AI3" s="698"/>
      <c r="AJ3" s="698"/>
      <c r="AK3" s="698"/>
      <c r="AL3" s="698"/>
      <c r="AM3" s="698"/>
      <c r="AN3" s="698"/>
      <c r="AO3" s="698"/>
      <c r="AP3" s="698"/>
      <c r="AQ3" s="707"/>
    </row>
    <row r="4" spans="1:63" hidden="1" x14ac:dyDescent="0.3">
      <c r="AE4" s="698"/>
      <c r="AF4" s="698"/>
      <c r="AG4" s="698"/>
      <c r="AH4" s="698"/>
      <c r="AI4" s="698"/>
      <c r="AJ4" s="698"/>
      <c r="AK4" s="698"/>
      <c r="AL4" s="698"/>
      <c r="AM4" s="698"/>
      <c r="AN4" s="698"/>
      <c r="AO4" s="698"/>
      <c r="AP4" s="698"/>
      <c r="AQ4" s="707"/>
    </row>
    <row r="5" spans="1:63" hidden="1" x14ac:dyDescent="0.3">
      <c r="AE5" s="698"/>
      <c r="AF5" s="698"/>
      <c r="AG5" s="698"/>
      <c r="AH5" s="698"/>
      <c r="AI5" s="698"/>
      <c r="AJ5" s="698"/>
      <c r="AK5" s="698"/>
      <c r="AL5" s="698"/>
      <c r="AM5" s="698"/>
      <c r="AN5" s="698"/>
      <c r="AO5" s="698"/>
      <c r="AP5" s="698"/>
      <c r="AQ5" s="707"/>
    </row>
    <row r="6" spans="1:63" hidden="1" x14ac:dyDescent="0.3">
      <c r="AE6" s="698"/>
      <c r="AF6" s="707"/>
      <c r="AG6" s="707"/>
      <c r="AH6" s="707"/>
      <c r="AI6" s="707"/>
      <c r="AJ6" s="707"/>
      <c r="AK6" s="707"/>
      <c r="AL6" s="707"/>
      <c r="AM6" s="707"/>
      <c r="AN6" s="707"/>
      <c r="AO6" s="707"/>
      <c r="AP6" s="707"/>
      <c r="AQ6" s="707"/>
    </row>
    <row r="7" spans="1:63" x14ac:dyDescent="0.3">
      <c r="AE7" s="698"/>
      <c r="AF7" s="707"/>
      <c r="AG7" s="707"/>
      <c r="AH7" s="707"/>
      <c r="AI7" s="707"/>
      <c r="AJ7" s="707"/>
      <c r="AK7" s="707"/>
      <c r="AL7" s="707"/>
      <c r="AM7" s="707"/>
      <c r="AN7" s="707"/>
      <c r="AO7" s="707"/>
      <c r="AP7" s="707"/>
      <c r="AQ7" s="707"/>
    </row>
    <row r="8" spans="1:63" ht="15.5" x14ac:dyDescent="0.3">
      <c r="A8" s="708" t="s">
        <v>381</v>
      </c>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E8" s="126"/>
    </row>
    <row r="9" spans="1:63" ht="15.5" x14ac:dyDescent="0.3">
      <c r="A9" s="720" t="s">
        <v>284</v>
      </c>
      <c r="B9" s="720"/>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row>
    <row r="10" spans="1:63" ht="15.5" x14ac:dyDescent="0.3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404"/>
      <c r="AB10" s="404"/>
      <c r="AC10" s="451" t="s">
        <v>501</v>
      </c>
      <c r="AF10" s="264"/>
      <c r="BK10" s="330"/>
    </row>
    <row r="11" spans="1:63" x14ac:dyDescent="0.3">
      <c r="AF11" s="264"/>
    </row>
    <row r="12" spans="1:63" ht="97.5" customHeight="1" x14ac:dyDescent="0.3">
      <c r="A12" s="714" t="s">
        <v>524</v>
      </c>
      <c r="B12" s="714"/>
      <c r="C12" s="714"/>
      <c r="D12" s="714"/>
      <c r="E12" s="714"/>
      <c r="F12" s="714"/>
      <c r="G12" s="714"/>
      <c r="H12" s="714"/>
      <c r="I12" s="714"/>
      <c r="J12" s="714"/>
      <c r="K12" s="714"/>
      <c r="L12" s="714"/>
      <c r="M12" s="714"/>
      <c r="N12" s="714"/>
      <c r="O12" s="714"/>
      <c r="P12" s="714"/>
      <c r="Q12" s="715"/>
      <c r="R12" s="715"/>
      <c r="S12" s="715"/>
      <c r="T12" s="715"/>
      <c r="U12" s="715"/>
      <c r="V12" s="715"/>
      <c r="W12" s="715"/>
      <c r="X12" s="715"/>
      <c r="Y12" s="715"/>
      <c r="Z12" s="715"/>
      <c r="AA12" s="715"/>
      <c r="AB12" s="715"/>
      <c r="AC12" s="715"/>
      <c r="AF12" s="266"/>
      <c r="AW12" s="476"/>
      <c r="AX12" s="475"/>
      <c r="AY12" s="406"/>
      <c r="AZ12" s="406"/>
      <c r="BA12" s="406"/>
      <c r="BB12" s="406"/>
    </row>
    <row r="13" spans="1:63" ht="13.9" customHeight="1" x14ac:dyDescent="0.3">
      <c r="AE13" s="126"/>
    </row>
    <row r="14" spans="1:63" ht="21" customHeight="1" x14ac:dyDescent="0.3">
      <c r="A14" s="721" t="s">
        <v>285</v>
      </c>
      <c r="B14" s="721"/>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F14" s="267"/>
    </row>
    <row r="15" spans="1:63" s="121" customFormat="1" ht="81" customHeight="1" x14ac:dyDescent="0.3">
      <c r="A15" s="627" t="s">
        <v>0</v>
      </c>
      <c r="B15" s="709"/>
      <c r="C15" s="709"/>
      <c r="D15" s="529" t="s">
        <v>296</v>
      </c>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30"/>
      <c r="AD15" s="205"/>
      <c r="AE15" s="118"/>
      <c r="AF15" s="267"/>
      <c r="AM15" s="1"/>
      <c r="AN15" s="1"/>
      <c r="AO15" s="1"/>
      <c r="AP15" s="1"/>
      <c r="AT15" s="125"/>
      <c r="AW15" s="477"/>
      <c r="AX15" s="477"/>
    </row>
    <row r="16" spans="1:63" s="121" customFormat="1" ht="19.5" customHeight="1" x14ac:dyDescent="0.3">
      <c r="A16" s="710"/>
      <c r="B16" s="711"/>
      <c r="C16" s="711"/>
      <c r="D16" s="269" t="s">
        <v>277</v>
      </c>
      <c r="E16" s="310"/>
      <c r="F16" s="310"/>
      <c r="G16" s="310"/>
      <c r="H16" s="310"/>
      <c r="I16" s="310"/>
      <c r="J16" s="310"/>
      <c r="K16" s="122"/>
      <c r="L16" s="123"/>
      <c r="M16" s="310"/>
      <c r="N16" s="310"/>
      <c r="O16" s="310"/>
      <c r="P16" s="310"/>
      <c r="Q16" s="310"/>
      <c r="R16" s="310"/>
      <c r="S16" s="310"/>
      <c r="T16" s="310"/>
      <c r="U16" s="310"/>
      <c r="V16" s="310"/>
      <c r="W16" s="310"/>
      <c r="X16" s="310"/>
      <c r="Y16" s="310"/>
      <c r="Z16" s="310"/>
      <c r="AA16" s="310"/>
      <c r="AB16" s="310"/>
      <c r="AC16" s="311"/>
      <c r="AD16" s="205"/>
      <c r="AM16" s="1"/>
      <c r="AN16" s="1"/>
      <c r="AO16" s="1"/>
      <c r="AP16" s="1"/>
      <c r="AT16" s="125"/>
      <c r="AW16" s="477"/>
      <c r="AX16" s="477"/>
    </row>
    <row r="17" spans="1:74" s="121" customFormat="1" ht="132.75" customHeight="1" x14ac:dyDescent="0.3">
      <c r="A17" s="710"/>
      <c r="B17" s="711"/>
      <c r="C17" s="711"/>
      <c r="D17" s="310"/>
      <c r="E17" s="718" t="s">
        <v>377</v>
      </c>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719"/>
      <c r="AD17" s="205"/>
      <c r="AM17" s="1"/>
      <c r="AN17" s="1"/>
      <c r="AO17" s="1"/>
      <c r="AP17" s="1"/>
      <c r="AT17" s="125"/>
      <c r="AW17" s="477"/>
      <c r="AX17" s="477"/>
      <c r="BK17" s="362"/>
    </row>
    <row r="18" spans="1:74" s="121" customFormat="1" ht="122.25" customHeight="1" x14ac:dyDescent="0.3">
      <c r="A18" s="710"/>
      <c r="B18" s="711"/>
      <c r="C18" s="711"/>
      <c r="D18" s="625" t="s">
        <v>292</v>
      </c>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6"/>
      <c r="AD18" s="205"/>
      <c r="AE18" s="309" t="s">
        <v>275</v>
      </c>
      <c r="AM18" s="1"/>
      <c r="AN18" s="1"/>
      <c r="AO18" s="1"/>
      <c r="AP18" s="1"/>
      <c r="AT18" s="125"/>
      <c r="AW18" s="477"/>
      <c r="AX18" s="477"/>
    </row>
    <row r="19" spans="1:74" ht="25.5" customHeight="1" x14ac:dyDescent="0.3">
      <c r="A19" s="712"/>
      <c r="B19" s="713"/>
      <c r="C19" s="713"/>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7"/>
    </row>
    <row r="21" spans="1:74" x14ac:dyDescent="0.3">
      <c r="AV21" s="330"/>
    </row>
    <row r="22" spans="1:74" ht="32.25" customHeight="1" x14ac:dyDescent="0.3">
      <c r="A22" s="690" t="s">
        <v>502</v>
      </c>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row>
    <row r="23" spans="1:74" s="125" customFormat="1" x14ac:dyDescent="0.3">
      <c r="A23" s="503"/>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5"/>
      <c r="AD23" s="205"/>
      <c r="AM23" s="2"/>
      <c r="AN23" s="2"/>
      <c r="AO23" s="2"/>
      <c r="AP23" s="2"/>
      <c r="AT23" s="317">
        <f>A23</f>
        <v>0</v>
      </c>
      <c r="AU23" s="118"/>
      <c r="AV23" s="118"/>
      <c r="AW23" s="151"/>
      <c r="AX23" s="151"/>
      <c r="AY23" s="118"/>
      <c r="AZ23" s="118"/>
      <c r="BA23" s="118"/>
      <c r="BB23" s="118"/>
      <c r="BC23" s="118"/>
      <c r="BD23" s="118"/>
      <c r="BE23" s="118"/>
      <c r="BF23" s="118"/>
      <c r="BG23" s="118"/>
      <c r="BH23" s="118"/>
      <c r="BI23" s="118"/>
      <c r="BJ23" s="330"/>
      <c r="BK23" s="330"/>
      <c r="BL23" s="118"/>
      <c r="BM23" s="118"/>
      <c r="BN23" s="118"/>
      <c r="BO23" s="118"/>
      <c r="BP23" s="118"/>
      <c r="BQ23" s="118"/>
      <c r="BR23" s="118"/>
      <c r="BS23" s="118"/>
      <c r="BT23" s="118"/>
      <c r="BU23" s="118"/>
      <c r="BV23" s="118"/>
    </row>
    <row r="24" spans="1:74" s="125" customFormat="1" ht="33.75" customHeight="1" x14ac:dyDescent="0.3">
      <c r="A24" s="691" t="s">
        <v>92</v>
      </c>
      <c r="B24" s="691"/>
      <c r="C24" s="691"/>
      <c r="D24" s="691"/>
      <c r="E24" s="691"/>
      <c r="F24" s="691"/>
      <c r="G24" s="691"/>
      <c r="H24" s="691"/>
      <c r="I24" s="691"/>
      <c r="J24" s="691"/>
      <c r="K24" s="691"/>
      <c r="L24" s="691"/>
      <c r="M24" s="691"/>
      <c r="N24" s="691"/>
      <c r="O24" s="691"/>
      <c r="P24" s="691"/>
      <c r="Q24" s="692"/>
      <c r="R24" s="692"/>
      <c r="S24" s="692"/>
      <c r="T24" s="692"/>
      <c r="U24" s="692"/>
      <c r="V24" s="692"/>
      <c r="W24" s="692"/>
      <c r="X24" s="692"/>
      <c r="Y24" s="692"/>
      <c r="Z24" s="692"/>
      <c r="AA24" s="692"/>
      <c r="AB24" s="692"/>
      <c r="AC24" s="692"/>
      <c r="AD24" s="205"/>
      <c r="AE24" s="118"/>
      <c r="AF24" s="118"/>
      <c r="AG24" s="118"/>
      <c r="AH24" s="118"/>
      <c r="AM24" s="2"/>
      <c r="AN24" s="2"/>
      <c r="AO24" s="2"/>
      <c r="AP24" s="2"/>
      <c r="AW24" s="478"/>
      <c r="AX24" s="478"/>
    </row>
    <row r="25" spans="1:74" s="125" customFormat="1" x14ac:dyDescent="0.3">
      <c r="A25" s="51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7"/>
      <c r="AD25" s="205"/>
      <c r="AE25" s="118"/>
      <c r="AF25" s="118"/>
      <c r="AG25" s="118"/>
      <c r="AH25" s="118"/>
      <c r="AM25" s="2"/>
      <c r="AN25" s="2"/>
      <c r="AO25" s="2"/>
      <c r="AP25" s="2"/>
      <c r="AT25" s="317">
        <f>A25</f>
        <v>0</v>
      </c>
      <c r="AW25" s="478"/>
      <c r="AX25" s="478"/>
    </row>
    <row r="26" spans="1:74" x14ac:dyDescent="0.3">
      <c r="A26" s="126"/>
    </row>
    <row r="27" spans="1:74" ht="14.25" customHeight="1" x14ac:dyDescent="0.3"/>
    <row r="28" spans="1:74" ht="45.75" customHeight="1" x14ac:dyDescent="0.3">
      <c r="A28" s="699" t="s">
        <v>503</v>
      </c>
      <c r="B28" s="699"/>
      <c r="C28" s="699"/>
      <c r="D28" s="699"/>
      <c r="E28" s="699"/>
      <c r="F28" s="699"/>
      <c r="G28" s="699"/>
      <c r="H28" s="699"/>
      <c r="I28" s="699"/>
      <c r="J28" s="699"/>
      <c r="K28" s="699"/>
      <c r="L28" s="699"/>
      <c r="M28" s="699"/>
      <c r="N28" s="699"/>
      <c r="O28" s="699"/>
      <c r="P28" s="699"/>
      <c r="Q28" s="698"/>
      <c r="R28" s="698"/>
      <c r="S28" s="698"/>
      <c r="T28" s="698"/>
      <c r="U28" s="698"/>
      <c r="V28" s="698"/>
      <c r="W28" s="698"/>
      <c r="X28" s="698"/>
      <c r="Y28" s="698"/>
      <c r="Z28" s="698"/>
      <c r="AA28" s="698"/>
      <c r="AB28" s="698"/>
      <c r="AC28" s="698"/>
    </row>
    <row r="29" spans="1:74" ht="30" customHeight="1" x14ac:dyDescent="0.3">
      <c r="A29" s="515"/>
      <c r="B29" s="516"/>
      <c r="C29" s="516"/>
      <c r="D29" s="516"/>
      <c r="E29" s="516"/>
      <c r="F29" s="516"/>
      <c r="G29" s="516"/>
      <c r="H29" s="517"/>
      <c r="I29" s="127"/>
      <c r="J29" s="515"/>
      <c r="K29" s="516"/>
      <c r="L29" s="516"/>
      <c r="M29" s="516"/>
      <c r="N29" s="516"/>
      <c r="O29" s="516"/>
      <c r="P29" s="516"/>
      <c r="Q29" s="516"/>
      <c r="R29" s="517"/>
      <c r="S29" s="128"/>
      <c r="T29" s="515"/>
      <c r="U29" s="516"/>
      <c r="V29" s="516"/>
      <c r="W29" s="516"/>
      <c r="X29" s="516"/>
      <c r="Y29" s="516"/>
      <c r="Z29" s="516"/>
      <c r="AA29" s="516"/>
      <c r="AB29" s="516"/>
      <c r="AC29" s="517"/>
    </row>
    <row r="30" spans="1:74" x14ac:dyDescent="0.3">
      <c r="A30" s="129" t="s">
        <v>504</v>
      </c>
      <c r="B30" s="129"/>
      <c r="C30" s="129"/>
      <c r="D30" s="129"/>
      <c r="E30" s="129"/>
      <c r="F30" s="129"/>
      <c r="G30" s="129"/>
      <c r="H30" s="129"/>
      <c r="I30" s="129"/>
      <c r="J30" s="129" t="s">
        <v>1</v>
      </c>
      <c r="K30" s="129"/>
      <c r="L30" s="129"/>
      <c r="M30" s="129"/>
      <c r="N30" s="129"/>
      <c r="O30" s="129"/>
      <c r="P30" s="129"/>
      <c r="Q30" s="130"/>
      <c r="T30" s="118" t="s">
        <v>2</v>
      </c>
    </row>
    <row r="32" spans="1:74" x14ac:dyDescent="0.3">
      <c r="AM32" s="452"/>
      <c r="AN32" s="452"/>
      <c r="AO32" s="452"/>
      <c r="AP32" s="452"/>
      <c r="AT32" s="453"/>
    </row>
    <row r="33" spans="1:66" ht="18" x14ac:dyDescent="0.3">
      <c r="A33" s="697" t="s">
        <v>360</v>
      </c>
      <c r="B33" s="697"/>
      <c r="C33" s="697"/>
      <c r="D33" s="697"/>
      <c r="E33" s="697"/>
      <c r="F33" s="697"/>
      <c r="G33" s="697"/>
      <c r="H33" s="697"/>
      <c r="I33" s="697"/>
      <c r="J33" s="697"/>
      <c r="K33" s="697"/>
      <c r="L33" s="697"/>
      <c r="M33" s="697"/>
      <c r="N33" s="697"/>
      <c r="O33" s="697"/>
      <c r="P33" s="697"/>
      <c r="Q33" s="698"/>
      <c r="R33" s="698"/>
      <c r="S33" s="698"/>
      <c r="T33" s="698"/>
      <c r="U33" s="698"/>
      <c r="V33" s="698"/>
      <c r="W33" s="698"/>
      <c r="X33" s="698"/>
      <c r="Y33" s="698"/>
      <c r="Z33" s="698"/>
      <c r="AA33" s="698"/>
      <c r="AB33" s="698"/>
      <c r="AC33" s="698"/>
      <c r="AM33" s="452"/>
      <c r="AN33" s="452"/>
      <c r="AO33" s="452"/>
      <c r="AP33" s="452"/>
      <c r="AT33" s="453"/>
    </row>
    <row r="34" spans="1:66" x14ac:dyDescent="0.3">
      <c r="AM34" s="452"/>
      <c r="AN34" s="452"/>
      <c r="AO34" s="452"/>
      <c r="AP34" s="452"/>
      <c r="AT34" s="453"/>
    </row>
    <row r="35" spans="1:66" ht="17.5" customHeight="1" x14ac:dyDescent="0.3">
      <c r="A35" s="133"/>
      <c r="B35" s="133"/>
      <c r="C35" s="133"/>
      <c r="D35" s="133"/>
      <c r="E35" s="133"/>
      <c r="F35" s="133"/>
      <c r="G35" s="133"/>
      <c r="H35" s="133"/>
      <c r="I35" s="133"/>
      <c r="J35" s="133"/>
      <c r="K35" s="133"/>
      <c r="L35" s="133"/>
      <c r="M35" s="133"/>
      <c r="N35" s="133"/>
      <c r="O35" s="133"/>
      <c r="P35" s="133"/>
      <c r="Q35" s="134"/>
      <c r="R35" s="134"/>
      <c r="S35" s="134"/>
      <c r="T35" s="134"/>
      <c r="U35" s="134"/>
      <c r="V35" s="134"/>
      <c r="W35" s="134"/>
      <c r="X35" s="134"/>
      <c r="Y35" s="134"/>
      <c r="Z35" s="134"/>
      <c r="AA35" s="134"/>
      <c r="AB35" s="134"/>
      <c r="AC35" s="134"/>
      <c r="AE35" s="132"/>
      <c r="AF35" s="132"/>
      <c r="AG35" s="132"/>
      <c r="AH35" s="132"/>
      <c r="AI35" s="132"/>
      <c r="AJ35" s="132"/>
      <c r="AK35" s="132"/>
    </row>
    <row r="36" spans="1:66" ht="50.25" customHeight="1" x14ac:dyDescent="0.3">
      <c r="A36" s="695" t="s">
        <v>474</v>
      </c>
      <c r="B36" s="695"/>
      <c r="C36" s="695"/>
      <c r="D36" s="695"/>
      <c r="E36" s="695"/>
      <c r="F36" s="695"/>
      <c r="G36" s="695"/>
      <c r="H36" s="695"/>
      <c r="I36" s="695"/>
      <c r="J36" s="695"/>
      <c r="K36" s="695"/>
      <c r="L36" s="695"/>
      <c r="M36" s="695"/>
      <c r="N36" s="695"/>
      <c r="O36" s="695"/>
      <c r="P36" s="695"/>
      <c r="Q36" s="696"/>
      <c r="R36" s="696"/>
      <c r="S36" s="696"/>
      <c r="T36" s="696"/>
      <c r="U36" s="696"/>
      <c r="V36" s="696"/>
      <c r="W36" s="696"/>
      <c r="X36" s="696"/>
      <c r="Y36" s="696"/>
      <c r="Z36" s="696"/>
      <c r="AA36" s="696"/>
      <c r="AB36" s="696"/>
      <c r="AC36" s="696"/>
      <c r="AE36" s="190" t="b">
        <v>0</v>
      </c>
      <c r="AF36" s="190"/>
      <c r="AG36" s="190" t="s">
        <v>366</v>
      </c>
      <c r="AH36" s="190"/>
      <c r="AI36" s="190"/>
      <c r="AJ36" s="190"/>
      <c r="BK36" s="330"/>
      <c r="BN36" s="330"/>
    </row>
    <row r="37" spans="1:66" ht="13.5" customHeight="1" x14ac:dyDescent="0.3">
      <c r="Z37" s="705" t="s">
        <v>371</v>
      </c>
      <c r="AA37" s="705"/>
      <c r="AB37" s="705" t="s">
        <v>372</v>
      </c>
      <c r="AC37" s="705"/>
      <c r="AE37" s="118" t="s">
        <v>367</v>
      </c>
      <c r="AF37" s="118" t="s">
        <v>368</v>
      </c>
      <c r="AG37" s="118" t="s">
        <v>369</v>
      </c>
      <c r="AH37" s="118" t="s">
        <v>370</v>
      </c>
      <c r="BK37" s="330"/>
    </row>
    <row r="38" spans="1:66" ht="15" customHeight="1" x14ac:dyDescent="0.3">
      <c r="A38" s="135" t="s">
        <v>5</v>
      </c>
      <c r="B38" s="136" t="s">
        <v>343</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396"/>
      <c r="AA38" s="138"/>
      <c r="AB38" s="397"/>
      <c r="AC38" s="398"/>
      <c r="AD38" s="6">
        <v>0</v>
      </c>
      <c r="AE38" s="395" t="b">
        <v>0</v>
      </c>
      <c r="AF38" s="131">
        <v>1</v>
      </c>
      <c r="AG38" s="131" t="str">
        <f>IF(AND($AD$38=AF38,AE38=TRUE),"Dopplung","")</f>
        <v/>
      </c>
      <c r="AH38" s="131" t="str">
        <f>IF(AND(AG38="",AG39="",AG40="",AG41="",AG42="",AG43="",AG44="",AG45="",AG46="",AG47="",AG48="",AG49="",AG50="",AG51="",AG52="",AG53="",AG54="",AG55="",AG57="",AG58="",AG56="",AG59=""),"","Fehler")</f>
        <v/>
      </c>
      <c r="BK38" s="360"/>
    </row>
    <row r="39" spans="1:66" ht="15" customHeight="1" x14ac:dyDescent="0.3">
      <c r="A39" s="139" t="s">
        <v>6</v>
      </c>
      <c r="B39" s="136" t="s">
        <v>3</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396"/>
      <c r="AA39" s="138"/>
      <c r="AB39" s="397"/>
      <c r="AC39" s="398"/>
      <c r="AE39" s="395" t="b">
        <v>0</v>
      </c>
      <c r="AF39" s="131">
        <v>3</v>
      </c>
      <c r="AG39" s="131" t="str">
        <f t="shared" ref="AG39:AG59" si="0">IF(AND($AD$38=AF39,AE39=TRUE),"Dopplung","")</f>
        <v/>
      </c>
      <c r="AH39" s="131"/>
      <c r="BK39" s="361"/>
    </row>
    <row r="40" spans="1:66" ht="15.75" customHeight="1" x14ac:dyDescent="0.3">
      <c r="A40" s="139" t="s">
        <v>7</v>
      </c>
      <c r="B40" s="136" t="s">
        <v>344</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396"/>
      <c r="AA40" s="138"/>
      <c r="AB40" s="397"/>
      <c r="AC40" s="398"/>
      <c r="AE40" s="395" t="b">
        <v>0</v>
      </c>
      <c r="AF40" s="131">
        <v>4</v>
      </c>
      <c r="AG40" s="131" t="str">
        <f t="shared" si="0"/>
        <v/>
      </c>
      <c r="AH40" s="131"/>
      <c r="BK40" s="361"/>
    </row>
    <row r="41" spans="1:66" ht="17.25" customHeight="1" x14ac:dyDescent="0.3">
      <c r="A41" s="139" t="s">
        <v>8</v>
      </c>
      <c r="B41" s="136" t="s">
        <v>345</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396"/>
      <c r="AA41" s="138"/>
      <c r="AB41" s="397"/>
      <c r="AC41" s="398"/>
      <c r="AE41" s="395" t="b">
        <v>0</v>
      </c>
      <c r="AF41" s="131">
        <v>5</v>
      </c>
      <c r="AG41" s="131" t="str">
        <f t="shared" si="0"/>
        <v/>
      </c>
      <c r="AH41" s="131"/>
      <c r="BK41" s="361"/>
    </row>
    <row r="42" spans="1:66" ht="15" customHeight="1" x14ac:dyDescent="0.3">
      <c r="A42" s="139" t="s">
        <v>9</v>
      </c>
      <c r="B42" s="136" t="s">
        <v>346</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396"/>
      <c r="AA42" s="138"/>
      <c r="AB42" s="397"/>
      <c r="AC42" s="398"/>
      <c r="AE42" s="395" t="b">
        <v>0</v>
      </c>
      <c r="AF42" s="131">
        <v>6</v>
      </c>
      <c r="AG42" s="131" t="str">
        <f t="shared" si="0"/>
        <v/>
      </c>
      <c r="AH42" s="131"/>
      <c r="BK42" s="330"/>
    </row>
    <row r="43" spans="1:66" ht="15" customHeight="1" x14ac:dyDescent="0.3">
      <c r="A43" s="139" t="s">
        <v>10</v>
      </c>
      <c r="B43" s="136" t="s">
        <v>4</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396"/>
      <c r="AA43" s="138"/>
      <c r="AB43" s="397"/>
      <c r="AC43" s="398"/>
      <c r="AE43" s="395" t="b">
        <v>0</v>
      </c>
      <c r="AF43" s="131">
        <v>7</v>
      </c>
      <c r="AG43" s="131" t="str">
        <f t="shared" si="0"/>
        <v/>
      </c>
      <c r="AH43" s="131"/>
      <c r="BK43" s="330"/>
    </row>
    <row r="44" spans="1:66" ht="15" customHeight="1" x14ac:dyDescent="0.3">
      <c r="A44" s="139" t="s">
        <v>11</v>
      </c>
      <c r="B44" s="136" t="s">
        <v>347</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396"/>
      <c r="AA44" s="138"/>
      <c r="AB44" s="397"/>
      <c r="AC44" s="398"/>
      <c r="AE44" s="395" t="b">
        <v>0</v>
      </c>
      <c r="AF44" s="131">
        <v>8</v>
      </c>
      <c r="AG44" s="131" t="str">
        <f t="shared" si="0"/>
        <v/>
      </c>
      <c r="AH44" s="131"/>
      <c r="BK44" s="330"/>
    </row>
    <row r="45" spans="1:66" ht="15" customHeight="1" x14ac:dyDescent="0.3">
      <c r="A45" s="139" t="s">
        <v>12</v>
      </c>
      <c r="B45" s="136" t="s">
        <v>354</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396"/>
      <c r="AA45" s="138"/>
      <c r="AB45" s="397"/>
      <c r="AC45" s="398"/>
      <c r="AE45" s="395" t="b">
        <v>0</v>
      </c>
      <c r="AF45" s="131">
        <v>9</v>
      </c>
      <c r="AG45" s="131" t="str">
        <f t="shared" si="0"/>
        <v/>
      </c>
      <c r="AH45" s="131"/>
      <c r="BK45" s="330"/>
    </row>
    <row r="46" spans="1:66" ht="15" customHeight="1" x14ac:dyDescent="0.3">
      <c r="A46" s="139" t="s">
        <v>13</v>
      </c>
      <c r="B46" s="136" t="s">
        <v>348</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396"/>
      <c r="AA46" s="138"/>
      <c r="AB46" s="397"/>
      <c r="AC46" s="398"/>
      <c r="AE46" s="395" t="b">
        <v>0</v>
      </c>
      <c r="AF46" s="131">
        <v>10</v>
      </c>
      <c r="AG46" s="131" t="str">
        <f t="shared" si="0"/>
        <v/>
      </c>
      <c r="AH46" s="131"/>
      <c r="BK46" s="330"/>
    </row>
    <row r="47" spans="1:66" ht="15" customHeight="1" x14ac:dyDescent="0.3">
      <c r="A47" s="139" t="s">
        <v>14</v>
      </c>
      <c r="B47" s="136" t="s">
        <v>349</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396"/>
      <c r="AA47" s="138"/>
      <c r="AB47" s="397"/>
      <c r="AC47" s="398"/>
      <c r="AE47" s="395" t="b">
        <v>0</v>
      </c>
      <c r="AF47" s="131">
        <v>11</v>
      </c>
      <c r="AG47" s="131" t="str">
        <f t="shared" si="0"/>
        <v/>
      </c>
      <c r="AH47" s="131"/>
      <c r="BK47" s="330"/>
    </row>
    <row r="48" spans="1:66" ht="15" customHeight="1" x14ac:dyDescent="0.3">
      <c r="A48" s="139" t="s">
        <v>15</v>
      </c>
      <c r="B48" s="136" t="s">
        <v>350</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396"/>
      <c r="AA48" s="138"/>
      <c r="AB48" s="397"/>
      <c r="AC48" s="398"/>
      <c r="AE48" s="395" t="b">
        <v>0</v>
      </c>
      <c r="AF48" s="131">
        <v>12</v>
      </c>
      <c r="AG48" s="131" t="str">
        <f t="shared" si="0"/>
        <v/>
      </c>
      <c r="AH48" s="131"/>
      <c r="BK48" s="330"/>
    </row>
    <row r="49" spans="1:63" ht="15" customHeight="1" x14ac:dyDescent="0.3">
      <c r="A49" s="139" t="s">
        <v>16</v>
      </c>
      <c r="B49" s="136" t="s">
        <v>353</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396"/>
      <c r="AA49" s="138"/>
      <c r="AB49" s="397"/>
      <c r="AC49" s="398"/>
      <c r="AE49" s="395" t="b">
        <v>0</v>
      </c>
      <c r="AF49" s="131">
        <v>13</v>
      </c>
      <c r="AG49" s="131" t="str">
        <f t="shared" si="0"/>
        <v/>
      </c>
      <c r="AH49" s="131"/>
      <c r="BK49" s="330"/>
    </row>
    <row r="50" spans="1:63" ht="15" customHeight="1" x14ac:dyDescent="0.3">
      <c r="A50" s="139" t="s">
        <v>17</v>
      </c>
      <c r="B50" s="140" t="s">
        <v>351</v>
      </c>
      <c r="C50" s="141"/>
      <c r="D50" s="137"/>
      <c r="E50" s="137"/>
      <c r="F50" s="137"/>
      <c r="G50" s="137"/>
      <c r="H50" s="137"/>
      <c r="I50" s="137"/>
      <c r="J50" s="137"/>
      <c r="K50" s="137"/>
      <c r="L50" s="137"/>
      <c r="M50" s="137"/>
      <c r="N50" s="137"/>
      <c r="O50" s="137"/>
      <c r="P50" s="137"/>
      <c r="Q50" s="137"/>
      <c r="R50" s="137"/>
      <c r="S50" s="137"/>
      <c r="T50" s="137"/>
      <c r="U50" s="137"/>
      <c r="V50" s="137"/>
      <c r="W50" s="137"/>
      <c r="X50" s="137"/>
      <c r="Y50" s="137"/>
      <c r="Z50" s="396"/>
      <c r="AA50" s="138"/>
      <c r="AB50" s="397"/>
      <c r="AC50" s="398"/>
      <c r="AE50" s="395" t="b">
        <v>0</v>
      </c>
      <c r="AF50" s="131">
        <v>25</v>
      </c>
      <c r="AG50" s="131" t="str">
        <f t="shared" si="0"/>
        <v/>
      </c>
      <c r="AH50" s="131"/>
    </row>
    <row r="51" spans="1:63" ht="15" customHeight="1" x14ac:dyDescent="0.3">
      <c r="A51" s="139" t="s">
        <v>19</v>
      </c>
      <c r="B51" s="140" t="s">
        <v>352</v>
      </c>
      <c r="C51" s="141"/>
      <c r="D51" s="137"/>
      <c r="E51" s="137"/>
      <c r="F51" s="137"/>
      <c r="G51" s="137"/>
      <c r="H51" s="137"/>
      <c r="I51" s="137"/>
      <c r="J51" s="137"/>
      <c r="K51" s="137"/>
      <c r="L51" s="137"/>
      <c r="M51" s="137"/>
      <c r="N51" s="137"/>
      <c r="O51" s="137"/>
      <c r="P51" s="137"/>
      <c r="Q51" s="137"/>
      <c r="R51" s="137"/>
      <c r="S51" s="137"/>
      <c r="T51" s="137"/>
      <c r="U51" s="137"/>
      <c r="V51" s="137"/>
      <c r="W51" s="137"/>
      <c r="X51" s="137"/>
      <c r="Y51" s="137"/>
      <c r="Z51" s="396"/>
      <c r="AA51" s="138"/>
      <c r="AB51" s="397"/>
      <c r="AC51" s="398"/>
      <c r="AE51" s="395" t="b">
        <v>0</v>
      </c>
      <c r="AF51" s="131">
        <v>26</v>
      </c>
      <c r="AG51" s="131" t="str">
        <f t="shared" si="0"/>
        <v/>
      </c>
      <c r="AH51" s="131"/>
    </row>
    <row r="52" spans="1:63" ht="15" customHeight="1" x14ac:dyDescent="0.3">
      <c r="A52" s="139" t="s">
        <v>20</v>
      </c>
      <c r="B52" s="140" t="s">
        <v>355</v>
      </c>
      <c r="C52" s="141"/>
      <c r="D52" s="137"/>
      <c r="E52" s="137"/>
      <c r="F52" s="137"/>
      <c r="G52" s="137"/>
      <c r="H52" s="137"/>
      <c r="I52" s="137"/>
      <c r="J52" s="137"/>
      <c r="K52" s="137"/>
      <c r="L52" s="137"/>
      <c r="M52" s="137"/>
      <c r="N52" s="137"/>
      <c r="O52" s="137"/>
      <c r="P52" s="137"/>
      <c r="Q52" s="137"/>
      <c r="R52" s="137"/>
      <c r="S52" s="137"/>
      <c r="T52" s="137"/>
      <c r="U52" s="137"/>
      <c r="V52" s="137"/>
      <c r="W52" s="137"/>
      <c r="X52" s="137"/>
      <c r="Y52" s="137"/>
      <c r="Z52" s="396"/>
      <c r="AA52" s="138"/>
      <c r="AB52" s="397"/>
      <c r="AC52" s="398"/>
      <c r="AE52" s="395" t="b">
        <v>0</v>
      </c>
      <c r="AF52" s="131">
        <v>17</v>
      </c>
      <c r="AG52" s="131" t="str">
        <f t="shared" si="0"/>
        <v/>
      </c>
      <c r="AH52" s="131"/>
    </row>
    <row r="53" spans="1:63" ht="15" customHeight="1" x14ac:dyDescent="0.3">
      <c r="A53" s="139" t="s">
        <v>21</v>
      </c>
      <c r="B53" s="140" t="s">
        <v>356</v>
      </c>
      <c r="C53" s="141"/>
      <c r="D53" s="137"/>
      <c r="E53" s="137"/>
      <c r="F53" s="137"/>
      <c r="G53" s="137"/>
      <c r="H53" s="137"/>
      <c r="I53" s="137"/>
      <c r="J53" s="137"/>
      <c r="K53" s="137"/>
      <c r="L53" s="137"/>
      <c r="M53" s="137"/>
      <c r="N53" s="137"/>
      <c r="O53" s="137"/>
      <c r="P53" s="137"/>
      <c r="Q53" s="137"/>
      <c r="R53" s="137"/>
      <c r="S53" s="137"/>
      <c r="T53" s="137"/>
      <c r="U53" s="137"/>
      <c r="V53" s="137"/>
      <c r="W53" s="137"/>
      <c r="X53" s="137"/>
      <c r="Y53" s="137"/>
      <c r="Z53" s="396"/>
      <c r="AA53" s="138"/>
      <c r="AB53" s="397"/>
      <c r="AC53" s="398"/>
      <c r="AE53" s="395" t="b">
        <v>0</v>
      </c>
      <c r="AF53" s="131">
        <v>19</v>
      </c>
      <c r="AG53" s="131" t="str">
        <f t="shared" si="0"/>
        <v/>
      </c>
      <c r="AH53" s="131"/>
    </row>
    <row r="54" spans="1:63" ht="15" customHeight="1" x14ac:dyDescent="0.3">
      <c r="A54" s="139" t="s">
        <v>22</v>
      </c>
      <c r="B54" s="140" t="s">
        <v>357</v>
      </c>
      <c r="C54" s="141"/>
      <c r="D54" s="137"/>
      <c r="E54" s="137"/>
      <c r="F54" s="137"/>
      <c r="G54" s="137"/>
      <c r="H54" s="137"/>
      <c r="I54" s="137"/>
      <c r="J54" s="137"/>
      <c r="K54" s="137"/>
      <c r="L54" s="137"/>
      <c r="M54" s="137"/>
      <c r="N54" s="137"/>
      <c r="O54" s="137"/>
      <c r="P54" s="137"/>
      <c r="Q54" s="137"/>
      <c r="R54" s="137"/>
      <c r="S54" s="137"/>
      <c r="T54" s="137"/>
      <c r="U54" s="137"/>
      <c r="V54" s="137"/>
      <c r="W54" s="137"/>
      <c r="X54" s="137"/>
      <c r="Y54" s="137"/>
      <c r="Z54" s="396"/>
      <c r="AA54" s="138"/>
      <c r="AB54" s="397"/>
      <c r="AC54" s="398"/>
      <c r="AE54" s="395" t="b">
        <v>0</v>
      </c>
      <c r="AF54" s="131">
        <v>20</v>
      </c>
      <c r="AG54" s="131" t="str">
        <f t="shared" si="0"/>
        <v/>
      </c>
      <c r="AH54" s="131"/>
    </row>
    <row r="55" spans="1:63" ht="15" customHeight="1" x14ac:dyDescent="0.3">
      <c r="A55" s="139" t="s">
        <v>23</v>
      </c>
      <c r="B55" s="140" t="s">
        <v>358</v>
      </c>
      <c r="C55" s="141"/>
      <c r="D55" s="137"/>
      <c r="E55" s="137"/>
      <c r="F55" s="137"/>
      <c r="G55" s="137"/>
      <c r="H55" s="137"/>
      <c r="I55" s="137"/>
      <c r="J55" s="137"/>
      <c r="K55" s="137"/>
      <c r="L55" s="137"/>
      <c r="M55" s="137"/>
      <c r="N55" s="137"/>
      <c r="O55" s="137"/>
      <c r="P55" s="137"/>
      <c r="Q55" s="137"/>
      <c r="R55" s="137"/>
      <c r="S55" s="137"/>
      <c r="T55" s="137"/>
      <c r="U55" s="137"/>
      <c r="V55" s="137"/>
      <c r="W55" s="137"/>
      <c r="X55" s="137"/>
      <c r="Y55" s="137"/>
      <c r="Z55" s="396"/>
      <c r="AA55" s="138"/>
      <c r="AB55" s="397"/>
      <c r="AC55" s="398"/>
      <c r="AE55" s="395" t="b">
        <v>0</v>
      </c>
      <c r="AF55" s="131">
        <v>21</v>
      </c>
      <c r="AG55" s="131" t="str">
        <f t="shared" si="0"/>
        <v/>
      </c>
      <c r="AH55" s="131"/>
    </row>
    <row r="56" spans="1:63" ht="15" customHeight="1" x14ac:dyDescent="0.3">
      <c r="A56" s="139" t="s">
        <v>24</v>
      </c>
      <c r="B56" s="140" t="s">
        <v>359</v>
      </c>
      <c r="C56" s="141"/>
      <c r="D56" s="137"/>
      <c r="E56" s="137"/>
      <c r="F56" s="137"/>
      <c r="G56" s="137"/>
      <c r="H56" s="137"/>
      <c r="I56" s="137"/>
      <c r="J56" s="137"/>
      <c r="K56" s="137"/>
      <c r="L56" s="137"/>
      <c r="M56" s="137"/>
      <c r="N56" s="137"/>
      <c r="O56" s="137"/>
      <c r="P56" s="137"/>
      <c r="Q56" s="137"/>
      <c r="R56" s="137"/>
      <c r="S56" s="137"/>
      <c r="T56" s="137"/>
      <c r="U56" s="137"/>
      <c r="V56" s="137"/>
      <c r="W56" s="137"/>
      <c r="X56" s="137"/>
      <c r="Y56" s="137"/>
      <c r="Z56" s="396"/>
      <c r="AA56" s="138"/>
      <c r="AB56" s="397"/>
      <c r="AC56" s="398"/>
      <c r="AE56" s="395" t="b">
        <v>0</v>
      </c>
      <c r="AF56" s="131">
        <v>23</v>
      </c>
      <c r="AG56" s="131" t="str">
        <f t="shared" si="0"/>
        <v/>
      </c>
      <c r="AH56" s="131"/>
    </row>
    <row r="57" spans="1:63" ht="15" customHeight="1" x14ac:dyDescent="0.3">
      <c r="A57" s="444" t="s">
        <v>25</v>
      </c>
      <c r="B57" s="140" t="s">
        <v>479</v>
      </c>
      <c r="C57" s="141"/>
      <c r="D57" s="137"/>
      <c r="E57" s="137"/>
      <c r="F57" s="137"/>
      <c r="G57" s="137"/>
      <c r="H57" s="137"/>
      <c r="I57" s="137"/>
      <c r="J57" s="137"/>
      <c r="K57" s="137"/>
      <c r="L57" s="137"/>
      <c r="M57" s="137"/>
      <c r="N57" s="137"/>
      <c r="O57" s="137"/>
      <c r="P57" s="137"/>
      <c r="Q57" s="137"/>
      <c r="R57" s="137"/>
      <c r="S57" s="137"/>
      <c r="T57" s="137"/>
      <c r="U57" s="137"/>
      <c r="V57" s="137"/>
      <c r="W57" s="137"/>
      <c r="X57" s="137"/>
      <c r="Y57" s="137"/>
      <c r="Z57" s="396"/>
      <c r="AA57" s="138"/>
      <c r="AB57" s="397"/>
      <c r="AC57" s="398"/>
      <c r="AE57" s="395" t="b">
        <v>0</v>
      </c>
      <c r="AF57" s="131">
        <v>27</v>
      </c>
      <c r="AG57" s="131" t="str">
        <f t="shared" si="0"/>
        <v/>
      </c>
      <c r="AH57" s="131"/>
      <c r="AM57" s="443"/>
      <c r="AN57" s="443"/>
      <c r="AO57" s="443"/>
      <c r="AP57" s="443"/>
      <c r="AT57" s="442"/>
      <c r="BA57" s="363"/>
    </row>
    <row r="58" spans="1:63" ht="15" customHeight="1" x14ac:dyDescent="0.3">
      <c r="A58" s="444" t="s">
        <v>477</v>
      </c>
      <c r="B58" s="140" t="s">
        <v>475</v>
      </c>
      <c r="C58" s="141"/>
      <c r="D58" s="137"/>
      <c r="E58" s="137"/>
      <c r="F58" s="137"/>
      <c r="G58" s="137"/>
      <c r="H58" s="137"/>
      <c r="I58" s="137"/>
      <c r="J58" s="137"/>
      <c r="K58" s="137"/>
      <c r="L58" s="137"/>
      <c r="M58" s="137"/>
      <c r="N58" s="137"/>
      <c r="O58" s="137"/>
      <c r="P58" s="137"/>
      <c r="Q58" s="137"/>
      <c r="R58" s="137"/>
      <c r="S58" s="137"/>
      <c r="T58" s="137"/>
      <c r="U58" s="137"/>
      <c r="V58" s="137"/>
      <c r="W58" s="137"/>
      <c r="X58" s="137"/>
      <c r="Y58" s="137"/>
      <c r="Z58" s="396"/>
      <c r="AA58" s="138"/>
      <c r="AB58" s="397"/>
      <c r="AC58" s="398"/>
      <c r="AE58" s="395" t="b">
        <v>0</v>
      </c>
      <c r="AF58" s="131">
        <v>28</v>
      </c>
      <c r="AG58" s="131" t="str">
        <f t="shared" si="0"/>
        <v/>
      </c>
      <c r="AH58" s="131"/>
      <c r="AM58" s="443"/>
      <c r="AN58" s="443"/>
      <c r="AO58" s="443"/>
      <c r="AP58" s="443"/>
      <c r="AT58" s="442"/>
    </row>
    <row r="59" spans="1:63" x14ac:dyDescent="0.3">
      <c r="A59" s="139" t="s">
        <v>478</v>
      </c>
      <c r="B59" s="140" t="s">
        <v>480</v>
      </c>
      <c r="C59" s="141"/>
      <c r="D59" s="137"/>
      <c r="E59" s="137"/>
      <c r="F59" s="137"/>
      <c r="G59" s="137"/>
      <c r="H59" s="137"/>
      <c r="I59" s="137"/>
      <c r="J59" s="137"/>
      <c r="K59" s="137"/>
      <c r="L59" s="137"/>
      <c r="M59" s="137"/>
      <c r="N59" s="137"/>
      <c r="O59" s="137"/>
      <c r="P59" s="137"/>
      <c r="Q59" s="137"/>
      <c r="R59" s="137"/>
      <c r="S59" s="137"/>
      <c r="T59" s="137"/>
      <c r="U59" s="137"/>
      <c r="V59" s="137"/>
      <c r="W59" s="137"/>
      <c r="X59" s="137"/>
      <c r="Y59" s="137"/>
      <c r="Z59" s="396"/>
      <c r="AA59" s="138"/>
      <c r="AB59" s="397"/>
      <c r="AC59" s="398"/>
      <c r="AE59" s="395" t="b">
        <v>0</v>
      </c>
      <c r="AF59" s="131">
        <v>24</v>
      </c>
      <c r="AG59" s="131" t="str">
        <f t="shared" si="0"/>
        <v/>
      </c>
      <c r="AH59" s="131"/>
    </row>
    <row r="60" spans="1:63" x14ac:dyDescent="0.3">
      <c r="A60" s="706" t="s">
        <v>373</v>
      </c>
      <c r="B60" s="706"/>
      <c r="C60" s="706"/>
      <c r="D60" s="706"/>
      <c r="E60" s="706"/>
      <c r="F60" s="706"/>
      <c r="G60" s="706"/>
      <c r="H60" s="706"/>
      <c r="I60" s="706"/>
      <c r="J60" s="706"/>
      <c r="K60" s="706"/>
      <c r="L60" s="706"/>
      <c r="M60" s="706"/>
      <c r="N60" s="706"/>
      <c r="O60" s="706"/>
      <c r="P60" s="706"/>
      <c r="Q60" s="706"/>
      <c r="R60" s="706"/>
      <c r="S60" s="706"/>
      <c r="T60" s="706"/>
      <c r="U60" s="706"/>
      <c r="V60" s="706"/>
      <c r="W60" s="706"/>
      <c r="X60" s="706"/>
      <c r="Y60" s="706"/>
      <c r="Z60" s="706"/>
      <c r="AA60" s="706"/>
      <c r="AB60" s="706"/>
      <c r="AC60" s="706"/>
      <c r="AE60" s="399"/>
      <c r="AF60" s="132"/>
      <c r="AG60" s="132"/>
      <c r="AH60" s="132"/>
    </row>
    <row r="61" spans="1:63" x14ac:dyDescent="0.3">
      <c r="A61" s="700" t="s">
        <v>18</v>
      </c>
      <c r="B61" s="700"/>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row>
    <row r="62" spans="1:63" ht="42" x14ac:dyDescent="0.3">
      <c r="A62" s="515" t="s">
        <v>309</v>
      </c>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7"/>
      <c r="AT62" s="317" t="str">
        <f>A62</f>
        <v xml:space="preserve">
</v>
      </c>
    </row>
    <row r="63" spans="1:63" ht="23.5" customHeight="1" x14ac:dyDescent="0.3">
      <c r="A63" s="124"/>
      <c r="B63" s="124"/>
      <c r="C63" s="124"/>
      <c r="D63" s="124"/>
      <c r="E63" s="124"/>
      <c r="F63" s="124"/>
      <c r="G63" s="132"/>
      <c r="H63" s="132"/>
      <c r="I63" s="132"/>
      <c r="J63" s="132"/>
      <c r="K63" s="132"/>
      <c r="L63" s="132"/>
      <c r="M63" s="132"/>
      <c r="N63" s="132"/>
      <c r="O63" s="132"/>
      <c r="P63" s="132"/>
      <c r="Q63" s="132"/>
    </row>
    <row r="64" spans="1:63" ht="24.75" customHeight="1" x14ac:dyDescent="0.3">
      <c r="A64" s="701" t="s">
        <v>487</v>
      </c>
      <c r="B64" s="701"/>
      <c r="C64" s="701"/>
      <c r="D64" s="701"/>
      <c r="E64" s="701"/>
      <c r="F64" s="701"/>
      <c r="G64" s="701"/>
      <c r="H64" s="701"/>
      <c r="I64" s="701"/>
      <c r="J64" s="701"/>
      <c r="K64" s="701"/>
      <c r="L64" s="701"/>
      <c r="M64" s="701"/>
      <c r="N64" s="701"/>
      <c r="O64" s="701"/>
      <c r="P64" s="701"/>
      <c r="Q64" s="701"/>
      <c r="R64" s="701"/>
      <c r="S64" s="701"/>
      <c r="T64" s="701"/>
      <c r="U64" s="701"/>
      <c r="V64" s="701"/>
      <c r="W64" s="701"/>
      <c r="X64" s="701"/>
      <c r="Y64" s="701"/>
      <c r="Z64" s="701"/>
      <c r="AA64" s="701"/>
      <c r="AB64" s="701"/>
      <c r="AC64" s="701"/>
      <c r="AE64" s="204"/>
      <c r="AV64" s="330"/>
      <c r="BK64" s="330"/>
    </row>
    <row r="65" spans="1:63" ht="27.65" customHeight="1" x14ac:dyDescent="0.3">
      <c r="A65" s="701" t="s">
        <v>361</v>
      </c>
      <c r="B65" s="701"/>
      <c r="C65" s="701"/>
      <c r="D65" s="701"/>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409"/>
      <c r="BK65" s="347"/>
    </row>
    <row r="66" spans="1:63" x14ac:dyDescent="0.3">
      <c r="BK66" s="363"/>
    </row>
    <row r="67" spans="1:63" ht="36" customHeight="1" x14ac:dyDescent="0.3">
      <c r="A67" s="435" t="s">
        <v>382</v>
      </c>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411"/>
      <c r="Z67" s="411"/>
      <c r="AA67" s="487"/>
      <c r="AB67" s="487"/>
      <c r="AC67" s="487"/>
      <c r="AD67" s="409"/>
    </row>
    <row r="68" spans="1:63" ht="32.15" customHeight="1" x14ac:dyDescent="0.3">
      <c r="A68" s="143"/>
      <c r="B68" s="143"/>
      <c r="C68" s="143"/>
      <c r="D68" s="143"/>
      <c r="E68" s="143"/>
      <c r="F68" s="143"/>
      <c r="G68" s="143"/>
      <c r="H68" s="468"/>
      <c r="I68" s="468"/>
      <c r="J68" s="468"/>
      <c r="K68" s="468"/>
      <c r="L68" s="468"/>
      <c r="M68" s="468"/>
      <c r="N68" s="468"/>
      <c r="O68" s="468"/>
      <c r="P68" s="468"/>
      <c r="Q68" s="468"/>
      <c r="R68" s="468"/>
      <c r="S68" s="468"/>
      <c r="T68" s="468"/>
      <c r="U68" s="468"/>
      <c r="V68" s="468"/>
      <c r="W68" s="468"/>
      <c r="X68" s="468"/>
      <c r="Y68" s="468"/>
      <c r="Z68" s="468"/>
      <c r="AA68" s="513" t="s">
        <v>72</v>
      </c>
      <c r="AB68" s="513"/>
      <c r="AC68" s="513"/>
      <c r="AD68" s="409"/>
      <c r="AM68" s="467"/>
      <c r="AN68" s="467"/>
      <c r="AO68" s="467"/>
      <c r="AP68" s="467"/>
      <c r="AT68" s="469"/>
    </row>
    <row r="69" spans="1:63" ht="51" customHeight="1" x14ac:dyDescent="0.3">
      <c r="A69" s="722" t="s">
        <v>505</v>
      </c>
      <c r="B69" s="723"/>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4"/>
      <c r="AA69" s="725"/>
      <c r="AB69" s="725"/>
      <c r="AC69" s="725"/>
      <c r="AD69" s="409"/>
      <c r="AM69" s="467"/>
      <c r="AN69" s="467"/>
      <c r="AO69" s="467"/>
      <c r="AP69" s="467"/>
      <c r="AT69" s="469"/>
    </row>
    <row r="70" spans="1:63" ht="13.5" customHeight="1" x14ac:dyDescent="0.3">
      <c r="A70" s="471"/>
      <c r="B70" s="143"/>
      <c r="C70" s="143"/>
      <c r="D70" s="143"/>
      <c r="E70" s="143"/>
      <c r="F70" s="143"/>
      <c r="G70" s="143"/>
      <c r="H70" s="468"/>
      <c r="I70" s="468"/>
      <c r="J70" s="468"/>
      <c r="K70" s="468"/>
      <c r="L70" s="468"/>
      <c r="M70" s="468"/>
      <c r="N70" s="468"/>
      <c r="O70" s="468"/>
      <c r="P70" s="468"/>
      <c r="Q70" s="468"/>
      <c r="R70" s="468"/>
      <c r="S70" s="468"/>
      <c r="T70" s="468"/>
      <c r="U70" s="468"/>
      <c r="V70" s="468"/>
      <c r="W70" s="468"/>
      <c r="X70" s="468"/>
      <c r="Y70" s="468"/>
      <c r="Z70" s="468"/>
      <c r="AA70" s="468"/>
      <c r="AB70" s="468"/>
      <c r="AC70" s="468"/>
      <c r="AD70" s="409"/>
      <c r="AM70" s="467"/>
      <c r="AN70" s="467"/>
      <c r="AO70" s="467"/>
      <c r="AP70" s="467"/>
      <c r="AT70" s="469"/>
    </row>
    <row r="71" spans="1:63" ht="20.149999999999999" customHeight="1" x14ac:dyDescent="0.3">
      <c r="A71" s="519" t="s">
        <v>506</v>
      </c>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409"/>
      <c r="AM71" s="467"/>
      <c r="AN71" s="467"/>
      <c r="AO71" s="467"/>
      <c r="AP71" s="467"/>
      <c r="AT71" s="469"/>
    </row>
    <row r="72" spans="1:63" ht="20.5" customHeight="1" x14ac:dyDescent="0.3">
      <c r="A72" s="515"/>
      <c r="B72" s="516"/>
      <c r="C72" s="516"/>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7"/>
      <c r="AD72" s="409"/>
      <c r="AM72" s="467"/>
      <c r="AN72" s="467"/>
      <c r="AO72" s="467"/>
      <c r="AP72" s="467"/>
      <c r="AT72" s="469"/>
    </row>
    <row r="73" spans="1:63" ht="28" customHeight="1" x14ac:dyDescent="0.3">
      <c r="A73" s="518" t="s">
        <v>519</v>
      </c>
      <c r="B73" s="518"/>
      <c r="C73" s="518"/>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409"/>
      <c r="AM73" s="467"/>
      <c r="AN73" s="467"/>
      <c r="AO73" s="467"/>
      <c r="AP73" s="467"/>
      <c r="AT73" s="469"/>
    </row>
    <row r="74" spans="1:63" ht="26.5" customHeight="1" x14ac:dyDescent="0.3">
      <c r="A74" s="520" t="s">
        <v>521</v>
      </c>
      <c r="B74" s="521"/>
      <c r="C74" s="521"/>
      <c r="D74" s="521"/>
      <c r="E74" s="521"/>
      <c r="F74" s="521"/>
      <c r="G74" s="521"/>
      <c r="H74" s="521" t="s">
        <v>520</v>
      </c>
      <c r="I74" s="521"/>
      <c r="J74" s="521"/>
      <c r="K74" s="521"/>
      <c r="L74" s="521"/>
      <c r="M74" s="521"/>
      <c r="N74" s="521"/>
      <c r="O74" s="521"/>
      <c r="P74" s="521"/>
      <c r="Q74" s="521"/>
      <c r="R74" s="521"/>
      <c r="S74" s="521"/>
      <c r="T74" s="521"/>
      <c r="U74" s="521"/>
      <c r="V74" s="521"/>
      <c r="W74" s="521"/>
      <c r="X74" s="521"/>
      <c r="Y74" s="521"/>
      <c r="Z74" s="521"/>
      <c r="AA74" s="521"/>
      <c r="AB74" s="521"/>
      <c r="AC74" s="521"/>
      <c r="AD74" s="409"/>
      <c r="AM74" s="467"/>
      <c r="AN74" s="467"/>
      <c r="AO74" s="467"/>
      <c r="AP74" s="467"/>
      <c r="AT74" s="469"/>
    </row>
    <row r="75" spans="1:63" ht="47.5" customHeight="1" x14ac:dyDescent="0.3">
      <c r="A75" s="143"/>
      <c r="B75" s="143"/>
      <c r="C75" s="143"/>
      <c r="D75" s="143"/>
      <c r="E75" s="143"/>
      <c r="F75" s="143"/>
      <c r="G75" s="143"/>
      <c r="H75" s="468"/>
      <c r="I75" s="468"/>
      <c r="J75" s="468"/>
      <c r="K75" s="468"/>
      <c r="L75" s="468"/>
      <c r="M75" s="468"/>
      <c r="N75" s="468"/>
      <c r="O75" s="468"/>
      <c r="P75" s="468"/>
      <c r="Q75" s="468"/>
      <c r="R75" s="468"/>
      <c r="S75" s="468"/>
      <c r="T75" s="468"/>
      <c r="U75" s="468"/>
      <c r="V75" s="468"/>
      <c r="W75" s="468"/>
      <c r="X75" s="468"/>
      <c r="Y75" s="468"/>
      <c r="Z75" s="468"/>
      <c r="AA75" s="513" t="s">
        <v>72</v>
      </c>
      <c r="AB75" s="513"/>
      <c r="AC75" s="513"/>
      <c r="AD75" s="409"/>
      <c r="AM75" s="467"/>
      <c r="AN75" s="467"/>
      <c r="AO75" s="467"/>
      <c r="AP75" s="467"/>
      <c r="AT75" s="469"/>
    </row>
    <row r="76" spans="1:63" ht="47.5" customHeight="1" x14ac:dyDescent="0.3">
      <c r="A76" s="722" t="s">
        <v>507</v>
      </c>
      <c r="B76" s="723"/>
      <c r="C76" s="723"/>
      <c r="D76" s="723"/>
      <c r="E76" s="723"/>
      <c r="F76" s="723"/>
      <c r="G76" s="723"/>
      <c r="H76" s="723"/>
      <c r="I76" s="723"/>
      <c r="J76" s="723"/>
      <c r="K76" s="723"/>
      <c r="L76" s="723"/>
      <c r="M76" s="723"/>
      <c r="N76" s="723"/>
      <c r="O76" s="723"/>
      <c r="P76" s="723"/>
      <c r="Q76" s="723"/>
      <c r="R76" s="723"/>
      <c r="S76" s="723"/>
      <c r="T76" s="723"/>
      <c r="U76" s="723"/>
      <c r="V76" s="723"/>
      <c r="W76" s="723"/>
      <c r="X76" s="723"/>
      <c r="Y76" s="723"/>
      <c r="Z76" s="724"/>
      <c r="AA76" s="725"/>
      <c r="AB76" s="725"/>
      <c r="AC76" s="725"/>
      <c r="AD76" s="409"/>
      <c r="AM76" s="467"/>
      <c r="AN76" s="467"/>
      <c r="AO76" s="467"/>
      <c r="AP76" s="467"/>
      <c r="AT76" s="469"/>
    </row>
    <row r="77" spans="1:63" ht="14.15" customHeight="1" x14ac:dyDescent="0.3">
      <c r="A77" s="471"/>
      <c r="B77" s="143"/>
      <c r="C77" s="143"/>
      <c r="D77" s="143"/>
      <c r="E77" s="143"/>
      <c r="F77" s="143"/>
      <c r="G77" s="143"/>
      <c r="H77" s="468"/>
      <c r="I77" s="468"/>
      <c r="J77" s="468"/>
      <c r="K77" s="468"/>
      <c r="L77" s="468"/>
      <c r="M77" s="468"/>
      <c r="N77" s="468"/>
      <c r="O77" s="468"/>
      <c r="P77" s="468"/>
      <c r="Q77" s="468"/>
      <c r="R77" s="468"/>
      <c r="S77" s="468"/>
      <c r="T77" s="468"/>
      <c r="U77" s="468"/>
      <c r="V77" s="468"/>
      <c r="W77" s="468"/>
      <c r="X77" s="468"/>
      <c r="Y77" s="468"/>
      <c r="Z77" s="468"/>
      <c r="AA77" s="468"/>
      <c r="AB77" s="468"/>
      <c r="AC77" s="468"/>
      <c r="AD77" s="409"/>
      <c r="AM77" s="467"/>
      <c r="AN77" s="467"/>
      <c r="AO77" s="467"/>
      <c r="AP77" s="467"/>
      <c r="AT77" s="469"/>
    </row>
    <row r="78" spans="1:63" ht="22.5" customHeight="1" x14ac:dyDescent="0.3">
      <c r="A78" s="519" t="s">
        <v>506</v>
      </c>
      <c r="B78" s="519"/>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409"/>
      <c r="AM78" s="467"/>
      <c r="AN78" s="467"/>
      <c r="AO78" s="467"/>
      <c r="AP78" s="467"/>
      <c r="AT78" s="469"/>
    </row>
    <row r="79" spans="1:63" ht="20.5" customHeight="1" x14ac:dyDescent="0.3">
      <c r="A79" s="515" t="s">
        <v>90</v>
      </c>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7"/>
      <c r="AD79" s="409"/>
      <c r="AM79" s="467"/>
      <c r="AN79" s="467"/>
      <c r="AO79" s="467"/>
      <c r="AP79" s="467"/>
      <c r="AT79" s="469"/>
    </row>
    <row r="80" spans="1:63" ht="36" customHeight="1" x14ac:dyDescent="0.3">
      <c r="A80" s="518" t="s">
        <v>508</v>
      </c>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409"/>
      <c r="AM80" s="467"/>
      <c r="AN80" s="467"/>
      <c r="AO80" s="467"/>
      <c r="AP80" s="467"/>
      <c r="AT80" s="469"/>
    </row>
    <row r="81" spans="1:50" ht="75.650000000000006" customHeight="1" x14ac:dyDescent="0.3">
      <c r="A81" s="520" t="s">
        <v>509</v>
      </c>
      <c r="B81" s="521"/>
      <c r="C81" s="521"/>
      <c r="D81" s="521"/>
      <c r="E81" s="521"/>
      <c r="F81" s="521"/>
      <c r="G81" s="521"/>
      <c r="H81" s="521" t="s">
        <v>510</v>
      </c>
      <c r="I81" s="521"/>
      <c r="J81" s="521"/>
      <c r="K81" s="521"/>
      <c r="L81" s="521"/>
      <c r="M81" s="521"/>
      <c r="N81" s="521"/>
      <c r="O81" s="521"/>
      <c r="P81" s="521"/>
      <c r="Q81" s="521"/>
      <c r="R81" s="521"/>
      <c r="S81" s="521"/>
      <c r="T81" s="521"/>
      <c r="U81" s="521"/>
      <c r="V81" s="521"/>
      <c r="W81" s="521"/>
      <c r="X81" s="521"/>
      <c r="Y81" s="521"/>
      <c r="Z81" s="521"/>
      <c r="AA81" s="521"/>
      <c r="AB81" s="521"/>
      <c r="AC81" s="521"/>
      <c r="AD81" s="409"/>
      <c r="AM81" s="467"/>
      <c r="AN81" s="467"/>
      <c r="AO81" s="467"/>
      <c r="AP81" s="467"/>
      <c r="AT81" s="469"/>
    </row>
    <row r="82" spans="1:50" ht="13" customHeight="1" x14ac:dyDescent="0.3">
      <c r="A82" s="492"/>
      <c r="B82" s="492"/>
      <c r="C82" s="492"/>
      <c r="D82" s="492"/>
      <c r="E82" s="492"/>
      <c r="F82" s="492"/>
      <c r="G82" s="492"/>
      <c r="H82" s="514"/>
      <c r="I82" s="514"/>
      <c r="J82" s="514"/>
      <c r="K82" s="514"/>
      <c r="L82" s="514"/>
      <c r="M82" s="514"/>
      <c r="N82" s="514"/>
      <c r="O82" s="514"/>
      <c r="P82" s="514"/>
      <c r="Q82" s="514"/>
      <c r="R82" s="514"/>
      <c r="S82" s="514"/>
      <c r="T82" s="514"/>
      <c r="U82" s="514"/>
      <c r="V82" s="514"/>
      <c r="W82" s="514"/>
      <c r="X82" s="514"/>
      <c r="Y82" s="514"/>
      <c r="Z82" s="514"/>
      <c r="AA82" s="514"/>
      <c r="AB82" s="514"/>
      <c r="AC82" s="514"/>
      <c r="AD82" s="409"/>
      <c r="AM82" s="467"/>
      <c r="AN82" s="467"/>
      <c r="AO82" s="467"/>
      <c r="AP82" s="467"/>
      <c r="AT82" s="469"/>
    </row>
    <row r="83" spans="1:50" ht="36" customHeight="1" x14ac:dyDescent="0.3">
      <c r="A83" s="143"/>
      <c r="B83" s="143"/>
      <c r="C83" s="143"/>
      <c r="D83" s="143"/>
      <c r="E83" s="143"/>
      <c r="F83" s="143"/>
      <c r="G83" s="143"/>
      <c r="H83" s="468"/>
      <c r="I83" s="468"/>
      <c r="J83" s="468"/>
      <c r="K83" s="468"/>
      <c r="L83" s="468"/>
      <c r="M83" s="468"/>
      <c r="N83" s="468"/>
      <c r="O83" s="468"/>
      <c r="P83" s="468"/>
      <c r="Q83" s="468"/>
      <c r="R83" s="468"/>
      <c r="S83" s="468"/>
      <c r="T83" s="468"/>
      <c r="U83" s="468"/>
      <c r="V83" s="468"/>
      <c r="W83" s="468"/>
      <c r="X83" s="468"/>
      <c r="Y83" s="468"/>
      <c r="Z83" s="468"/>
      <c r="AA83" s="513" t="s">
        <v>72</v>
      </c>
      <c r="AB83" s="513"/>
      <c r="AC83" s="513"/>
      <c r="AD83" s="409"/>
      <c r="AM83" s="467"/>
      <c r="AN83" s="467"/>
      <c r="AO83" s="467"/>
      <c r="AP83" s="467"/>
      <c r="AT83" s="469"/>
    </row>
    <row r="84" spans="1:50" ht="58" customHeight="1" x14ac:dyDescent="0.3">
      <c r="A84" s="494" t="s">
        <v>525</v>
      </c>
      <c r="B84" s="495"/>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6"/>
      <c r="AA84" s="725"/>
      <c r="AB84" s="725"/>
      <c r="AC84" s="725"/>
      <c r="AD84" s="409"/>
      <c r="AM84" s="467"/>
      <c r="AN84" s="467"/>
      <c r="AO84" s="467"/>
      <c r="AP84" s="467"/>
      <c r="AT84" s="469"/>
      <c r="AW84" s="479"/>
      <c r="AX84" s="480"/>
    </row>
    <row r="85" spans="1:50" ht="16" customHeight="1" x14ac:dyDescent="0.3">
      <c r="A85" s="471"/>
      <c r="B85" s="143"/>
      <c r="C85" s="143"/>
      <c r="D85" s="143"/>
      <c r="E85" s="143"/>
      <c r="F85" s="143"/>
      <c r="G85" s="143"/>
      <c r="H85" s="468"/>
      <c r="I85" s="468"/>
      <c r="J85" s="468"/>
      <c r="K85" s="468"/>
      <c r="L85" s="468"/>
      <c r="M85" s="468"/>
      <c r="N85" s="468"/>
      <c r="O85" s="468"/>
      <c r="P85" s="468"/>
      <c r="Q85" s="468"/>
      <c r="R85" s="468"/>
      <c r="S85" s="468"/>
      <c r="T85" s="468"/>
      <c r="U85" s="468"/>
      <c r="V85" s="468"/>
      <c r="W85" s="468"/>
      <c r="X85" s="468"/>
      <c r="Y85" s="468"/>
      <c r="Z85" s="468"/>
      <c r="AA85" s="468"/>
      <c r="AB85" s="468"/>
      <c r="AC85" s="468"/>
      <c r="AD85" s="409"/>
      <c r="AM85" s="467"/>
      <c r="AN85" s="467"/>
      <c r="AO85" s="467"/>
      <c r="AP85" s="467"/>
      <c r="AT85" s="469"/>
    </row>
    <row r="86" spans="1:50" ht="21" customHeight="1" x14ac:dyDescent="0.3">
      <c r="A86" s="519" t="s">
        <v>506</v>
      </c>
      <c r="B86" s="519"/>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409"/>
      <c r="AM86" s="467"/>
      <c r="AN86" s="467"/>
      <c r="AO86" s="467"/>
      <c r="AP86" s="467"/>
      <c r="AT86" s="469"/>
    </row>
    <row r="87" spans="1:50" ht="26.5" customHeight="1" x14ac:dyDescent="0.3">
      <c r="A87" s="515"/>
      <c r="B87" s="516"/>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7"/>
      <c r="AD87" s="409"/>
      <c r="AM87" s="467"/>
      <c r="AN87" s="467"/>
      <c r="AO87" s="467"/>
      <c r="AP87" s="467"/>
      <c r="AT87" s="469"/>
    </row>
    <row r="88" spans="1:50" ht="36" customHeight="1" x14ac:dyDescent="0.3">
      <c r="A88" s="518" t="s">
        <v>511</v>
      </c>
      <c r="B88" s="518"/>
      <c r="C88" s="518"/>
      <c r="D88" s="518"/>
      <c r="E88" s="518"/>
      <c r="F88" s="518"/>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409"/>
      <c r="AM88" s="467"/>
      <c r="AN88" s="467"/>
      <c r="AO88" s="467"/>
      <c r="AP88" s="467"/>
      <c r="AT88" s="469"/>
    </row>
    <row r="89" spans="1:50" ht="55.5" customHeight="1" x14ac:dyDescent="0.3">
      <c r="A89" s="773" t="s">
        <v>518</v>
      </c>
      <c r="B89" s="774"/>
      <c r="C89" s="774"/>
      <c r="D89" s="774"/>
      <c r="E89" s="774"/>
      <c r="F89" s="774"/>
      <c r="G89" s="774"/>
      <c r="H89" s="774" t="s">
        <v>517</v>
      </c>
      <c r="I89" s="774"/>
      <c r="J89" s="774"/>
      <c r="K89" s="774"/>
      <c r="L89" s="774"/>
      <c r="M89" s="774"/>
      <c r="N89" s="774"/>
      <c r="O89" s="774"/>
      <c r="P89" s="774"/>
      <c r="Q89" s="774"/>
      <c r="R89" s="774"/>
      <c r="S89" s="774"/>
      <c r="T89" s="774"/>
      <c r="U89" s="774"/>
      <c r="V89" s="774"/>
      <c r="W89" s="774"/>
      <c r="X89" s="774"/>
      <c r="Y89" s="774"/>
      <c r="Z89" s="774"/>
      <c r="AA89" s="774"/>
      <c r="AB89" s="774"/>
      <c r="AC89" s="774"/>
      <c r="AD89" s="409"/>
      <c r="AM89" s="467"/>
      <c r="AN89" s="467"/>
      <c r="AO89" s="467"/>
      <c r="AP89" s="467"/>
      <c r="AT89" s="469"/>
    </row>
    <row r="90" spans="1:50" ht="57.65" customHeight="1" x14ac:dyDescent="0.3">
      <c r="A90" s="143"/>
      <c r="B90" s="143"/>
      <c r="C90" s="143"/>
      <c r="D90" s="143"/>
      <c r="E90" s="143"/>
      <c r="F90" s="143"/>
      <c r="G90" s="143"/>
      <c r="H90" s="468"/>
      <c r="I90" s="468"/>
      <c r="J90" s="468"/>
      <c r="K90" s="468"/>
      <c r="L90" s="468"/>
      <c r="M90" s="468"/>
      <c r="N90" s="468"/>
      <c r="O90" s="468"/>
      <c r="P90" s="468"/>
      <c r="Q90" s="468"/>
      <c r="R90" s="468"/>
      <c r="S90" s="468"/>
      <c r="T90" s="468"/>
      <c r="U90" s="468"/>
      <c r="V90" s="468"/>
      <c r="W90" s="468"/>
      <c r="X90" s="468"/>
      <c r="Y90" s="468"/>
      <c r="Z90" s="468"/>
      <c r="AA90" s="513" t="s">
        <v>72</v>
      </c>
      <c r="AB90" s="513"/>
      <c r="AC90" s="513"/>
      <c r="AD90" s="409"/>
      <c r="AM90" s="467"/>
      <c r="AN90" s="467"/>
      <c r="AO90" s="467"/>
      <c r="AP90" s="467"/>
      <c r="AT90" s="469"/>
    </row>
    <row r="91" spans="1:50" ht="59.15" customHeight="1" x14ac:dyDescent="0.3">
      <c r="A91" s="494" t="s">
        <v>526</v>
      </c>
      <c r="B91" s="495"/>
      <c r="C91" s="495"/>
      <c r="D91" s="495"/>
      <c r="E91" s="495"/>
      <c r="F91" s="495"/>
      <c r="G91" s="495"/>
      <c r="H91" s="495"/>
      <c r="I91" s="495"/>
      <c r="J91" s="495"/>
      <c r="K91" s="495"/>
      <c r="L91" s="495"/>
      <c r="M91" s="495"/>
      <c r="N91" s="495"/>
      <c r="O91" s="495"/>
      <c r="P91" s="495"/>
      <c r="Q91" s="495"/>
      <c r="R91" s="495"/>
      <c r="S91" s="495"/>
      <c r="T91" s="495"/>
      <c r="U91" s="495"/>
      <c r="V91" s="495"/>
      <c r="W91" s="495"/>
      <c r="X91" s="495"/>
      <c r="Y91" s="495"/>
      <c r="Z91" s="496"/>
      <c r="AA91" s="725"/>
      <c r="AB91" s="725"/>
      <c r="AC91" s="725"/>
      <c r="AD91" s="409"/>
      <c r="AM91" s="467"/>
      <c r="AN91" s="467"/>
      <c r="AO91" s="467"/>
      <c r="AP91" s="467"/>
      <c r="AT91" s="469"/>
      <c r="AW91" s="479"/>
      <c r="AX91" s="479"/>
    </row>
    <row r="92" spans="1:50" ht="14.5" customHeight="1" x14ac:dyDescent="0.3">
      <c r="A92" s="471"/>
      <c r="B92" s="143"/>
      <c r="C92" s="143"/>
      <c r="D92" s="143"/>
      <c r="E92" s="143"/>
      <c r="F92" s="143"/>
      <c r="G92" s="143"/>
      <c r="H92" s="468"/>
      <c r="I92" s="468"/>
      <c r="J92" s="468"/>
      <c r="K92" s="468"/>
      <c r="L92" s="468"/>
      <c r="M92" s="468"/>
      <c r="N92" s="468"/>
      <c r="O92" s="468"/>
      <c r="P92" s="468"/>
      <c r="Q92" s="468"/>
      <c r="R92" s="468"/>
      <c r="S92" s="468"/>
      <c r="T92" s="468"/>
      <c r="U92" s="468"/>
      <c r="V92" s="468"/>
      <c r="W92" s="468"/>
      <c r="X92" s="468"/>
      <c r="Y92" s="468"/>
      <c r="Z92" s="468"/>
      <c r="AA92" s="468"/>
      <c r="AB92" s="468"/>
      <c r="AC92" s="468"/>
      <c r="AD92" s="409"/>
      <c r="AM92" s="467"/>
      <c r="AN92" s="467"/>
      <c r="AO92" s="467"/>
      <c r="AP92" s="467"/>
      <c r="AT92" s="469"/>
    </row>
    <row r="93" spans="1:50" ht="22.5" customHeight="1" x14ac:dyDescent="0.3">
      <c r="A93" s="519" t="s">
        <v>506</v>
      </c>
      <c r="B93" s="519"/>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409"/>
      <c r="AM93" s="467"/>
      <c r="AN93" s="467"/>
      <c r="AO93" s="467"/>
      <c r="AP93" s="467"/>
      <c r="AT93" s="469"/>
    </row>
    <row r="94" spans="1:50" ht="20.149999999999999" customHeight="1" x14ac:dyDescent="0.3">
      <c r="A94" s="515"/>
      <c r="B94" s="516"/>
      <c r="C94" s="516"/>
      <c r="D94" s="516"/>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7"/>
      <c r="AD94" s="409"/>
      <c r="AM94" s="467"/>
      <c r="AN94" s="467"/>
      <c r="AO94" s="467"/>
      <c r="AP94" s="467"/>
      <c r="AT94" s="469"/>
    </row>
    <row r="95" spans="1:50" ht="36" customHeight="1" x14ac:dyDescent="0.3">
      <c r="A95" s="518" t="s">
        <v>512</v>
      </c>
      <c r="B95" s="518"/>
      <c r="C95" s="518"/>
      <c r="D95" s="518"/>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409"/>
      <c r="AM95" s="467"/>
      <c r="AN95" s="467"/>
      <c r="AO95" s="467"/>
      <c r="AP95" s="467"/>
      <c r="AT95" s="469"/>
    </row>
    <row r="96" spans="1:50" ht="78.650000000000006" customHeight="1" x14ac:dyDescent="0.3">
      <c r="A96" s="773" t="s">
        <v>518</v>
      </c>
      <c r="B96" s="774"/>
      <c r="C96" s="774"/>
      <c r="D96" s="774"/>
      <c r="E96" s="774"/>
      <c r="F96" s="774"/>
      <c r="G96" s="774"/>
      <c r="H96" s="774" t="s">
        <v>527</v>
      </c>
      <c r="I96" s="774"/>
      <c r="J96" s="774"/>
      <c r="K96" s="774"/>
      <c r="L96" s="774"/>
      <c r="M96" s="774"/>
      <c r="N96" s="774"/>
      <c r="O96" s="774"/>
      <c r="P96" s="774"/>
      <c r="Q96" s="774"/>
      <c r="R96" s="774"/>
      <c r="S96" s="774"/>
      <c r="T96" s="774"/>
      <c r="U96" s="774"/>
      <c r="V96" s="774"/>
      <c r="W96" s="774"/>
      <c r="X96" s="774"/>
      <c r="Y96" s="774"/>
      <c r="Z96" s="774"/>
      <c r="AA96" s="774"/>
      <c r="AB96" s="774"/>
      <c r="AC96" s="774"/>
      <c r="AD96" s="409"/>
      <c r="AM96" s="467"/>
      <c r="AN96" s="467"/>
      <c r="AO96" s="467"/>
      <c r="AP96" s="467"/>
      <c r="AT96" s="469"/>
    </row>
    <row r="97" spans="1:63" ht="70" customHeight="1" x14ac:dyDescent="0.3">
      <c r="A97" s="435"/>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456"/>
      <c r="Z97" s="456"/>
      <c r="AA97" s="493" t="s">
        <v>72</v>
      </c>
      <c r="AB97" s="493"/>
      <c r="AC97" s="493"/>
      <c r="AD97" s="409"/>
    </row>
    <row r="98" spans="1:63" ht="56.25" customHeight="1" x14ac:dyDescent="0.3">
      <c r="A98" s="494" t="s">
        <v>491</v>
      </c>
      <c r="B98" s="495"/>
      <c r="C98" s="495"/>
      <c r="D98" s="495"/>
      <c r="E98" s="495"/>
      <c r="F98" s="495"/>
      <c r="G98" s="495"/>
      <c r="H98" s="495"/>
      <c r="I98" s="495"/>
      <c r="J98" s="495"/>
      <c r="K98" s="495"/>
      <c r="L98" s="495"/>
      <c r="M98" s="495"/>
      <c r="N98" s="495"/>
      <c r="O98" s="495"/>
      <c r="P98" s="495"/>
      <c r="Q98" s="495"/>
      <c r="R98" s="495"/>
      <c r="S98" s="495"/>
      <c r="T98" s="495"/>
      <c r="U98" s="495"/>
      <c r="V98" s="495"/>
      <c r="W98" s="495"/>
      <c r="X98" s="495"/>
      <c r="Y98" s="495"/>
      <c r="Z98" s="496"/>
      <c r="AA98" s="497"/>
      <c r="AB98" s="498"/>
      <c r="AC98" s="499"/>
      <c r="AD98" s="412"/>
    </row>
    <row r="99" spans="1:63" ht="14.15" customHeight="1" x14ac:dyDescent="0.3">
      <c r="A99" s="500" t="s">
        <v>492</v>
      </c>
      <c r="B99" s="501"/>
      <c r="C99" s="501"/>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2"/>
      <c r="AD99" s="412"/>
    </row>
    <row r="100" spans="1:63" ht="16.5" customHeight="1" x14ac:dyDescent="0.3">
      <c r="A100" s="500"/>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2"/>
      <c r="AD100" s="412"/>
    </row>
    <row r="101" spans="1:63" x14ac:dyDescent="0.3">
      <c r="A101" s="503"/>
      <c r="B101" s="504"/>
      <c r="C101" s="504"/>
      <c r="D101" s="504"/>
      <c r="E101" s="504"/>
      <c r="F101" s="504"/>
      <c r="G101" s="504"/>
      <c r="H101" s="504"/>
      <c r="I101" s="504"/>
      <c r="J101" s="504"/>
      <c r="K101" s="504"/>
      <c r="L101" s="504"/>
      <c r="M101" s="504"/>
      <c r="N101" s="504"/>
      <c r="O101" s="504"/>
      <c r="P101" s="504"/>
      <c r="Q101" s="504"/>
      <c r="R101" s="504"/>
      <c r="S101" s="504"/>
      <c r="T101" s="504"/>
      <c r="U101" s="504"/>
      <c r="V101" s="504"/>
      <c r="W101" s="504"/>
      <c r="X101" s="504"/>
      <c r="Y101" s="504"/>
      <c r="Z101" s="504"/>
      <c r="AA101" s="504"/>
      <c r="AB101" s="504"/>
      <c r="AC101" s="505"/>
      <c r="AD101" s="412"/>
      <c r="AT101" s="317">
        <f>A101</f>
        <v>0</v>
      </c>
      <c r="BK101" s="330"/>
    </row>
    <row r="102" spans="1:63" ht="23.25" customHeight="1" x14ac:dyDescent="0.3">
      <c r="A102" s="506" t="s">
        <v>493</v>
      </c>
      <c r="B102" s="506"/>
      <c r="C102" s="506"/>
      <c r="D102" s="506"/>
      <c r="E102" s="506"/>
      <c r="F102" s="506"/>
      <c r="G102" s="506"/>
      <c r="H102" s="506"/>
      <c r="I102" s="506"/>
      <c r="J102" s="506"/>
      <c r="K102" s="506"/>
      <c r="L102" s="506"/>
      <c r="M102" s="506"/>
      <c r="N102" s="506"/>
      <c r="O102" s="506"/>
      <c r="P102" s="506"/>
      <c r="Q102" s="506"/>
      <c r="R102" s="506"/>
      <c r="S102" s="506"/>
      <c r="T102" s="506"/>
      <c r="U102" s="506"/>
      <c r="V102" s="506"/>
      <c r="W102" s="506"/>
      <c r="X102" s="506"/>
      <c r="Y102" s="506"/>
      <c r="Z102" s="506"/>
      <c r="AA102" s="506"/>
      <c r="AB102" s="506"/>
      <c r="AC102" s="506"/>
      <c r="AD102" s="412"/>
      <c r="BK102" s="330"/>
    </row>
    <row r="103" spans="1:63" ht="126" customHeight="1" x14ac:dyDescent="0.3">
      <c r="A103" s="507" t="s">
        <v>490</v>
      </c>
      <c r="B103" s="508"/>
      <c r="C103" s="508"/>
      <c r="D103" s="508"/>
      <c r="E103" s="508"/>
      <c r="F103" s="508"/>
      <c r="G103" s="509"/>
      <c r="H103" s="489" t="s">
        <v>488</v>
      </c>
      <c r="I103" s="490"/>
      <c r="J103" s="490"/>
      <c r="K103" s="490"/>
      <c r="L103" s="490"/>
      <c r="M103" s="490"/>
      <c r="N103" s="490"/>
      <c r="O103" s="490"/>
      <c r="P103" s="490"/>
      <c r="Q103" s="490"/>
      <c r="R103" s="490"/>
      <c r="S103" s="490"/>
      <c r="T103" s="490"/>
      <c r="U103" s="490"/>
      <c r="V103" s="490"/>
      <c r="W103" s="490"/>
      <c r="X103" s="490"/>
      <c r="Y103" s="490"/>
      <c r="Z103" s="490"/>
      <c r="AA103" s="490"/>
      <c r="AB103" s="490"/>
      <c r="AC103" s="491"/>
      <c r="AD103" s="409"/>
    </row>
    <row r="104" spans="1:63" ht="12.75" customHeight="1" x14ac:dyDescent="0.3">
      <c r="A104" s="458"/>
      <c r="B104" s="458"/>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09"/>
    </row>
    <row r="105" spans="1:63" ht="36.75" customHeight="1" x14ac:dyDescent="0.3">
      <c r="A105" s="435" t="s">
        <v>383</v>
      </c>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88"/>
      <c r="AB105" s="488"/>
      <c r="AC105" s="488"/>
      <c r="AD105" s="409"/>
      <c r="AW105" s="481"/>
      <c r="AY105" s="406"/>
      <c r="AZ105" s="406"/>
      <c r="BA105" s="406"/>
      <c r="BB105" s="406"/>
    </row>
    <row r="106" spans="1:63" ht="35.25" customHeight="1" x14ac:dyDescent="0.3">
      <c r="A106" s="143"/>
      <c r="B106" s="143"/>
      <c r="C106" s="143"/>
      <c r="D106" s="143"/>
      <c r="E106" s="143"/>
      <c r="F106" s="143"/>
      <c r="G106" s="143"/>
      <c r="H106" s="468"/>
      <c r="I106" s="468"/>
      <c r="J106" s="468"/>
      <c r="K106" s="468"/>
      <c r="L106" s="468"/>
      <c r="M106" s="468"/>
      <c r="N106" s="468"/>
      <c r="O106" s="468"/>
      <c r="P106" s="468"/>
      <c r="Q106" s="468"/>
      <c r="R106" s="468"/>
      <c r="S106" s="468"/>
      <c r="T106" s="468"/>
      <c r="U106" s="468"/>
      <c r="V106" s="468"/>
      <c r="W106" s="468"/>
      <c r="X106" s="468"/>
      <c r="Y106" s="468"/>
      <c r="Z106" s="468"/>
      <c r="AA106" s="513" t="s">
        <v>72</v>
      </c>
      <c r="AB106" s="513"/>
      <c r="AC106" s="513"/>
      <c r="AD106" s="409"/>
    </row>
    <row r="107" spans="1:63" ht="43.5" customHeight="1" x14ac:dyDescent="0.3">
      <c r="A107" s="722" t="s">
        <v>513</v>
      </c>
      <c r="B107" s="723"/>
      <c r="C107" s="723"/>
      <c r="D107" s="723"/>
      <c r="E107" s="723"/>
      <c r="F107" s="723"/>
      <c r="G107" s="723"/>
      <c r="H107" s="723"/>
      <c r="I107" s="723"/>
      <c r="J107" s="723"/>
      <c r="K107" s="723"/>
      <c r="L107" s="723"/>
      <c r="M107" s="723"/>
      <c r="N107" s="723"/>
      <c r="O107" s="723"/>
      <c r="P107" s="723"/>
      <c r="Q107" s="723"/>
      <c r="R107" s="723"/>
      <c r="S107" s="723"/>
      <c r="T107" s="723"/>
      <c r="U107" s="723"/>
      <c r="V107" s="723"/>
      <c r="W107" s="723"/>
      <c r="X107" s="723"/>
      <c r="Y107" s="723"/>
      <c r="Z107" s="724"/>
      <c r="AA107" s="725"/>
      <c r="AB107" s="725"/>
      <c r="AC107" s="725"/>
      <c r="AD107" s="409"/>
    </row>
    <row r="108" spans="1:63" ht="15" customHeight="1" x14ac:dyDescent="0.3">
      <c r="A108" s="471"/>
      <c r="B108" s="143"/>
      <c r="C108" s="143"/>
      <c r="D108" s="143"/>
      <c r="E108" s="143"/>
      <c r="F108" s="143"/>
      <c r="G108" s="143"/>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09"/>
    </row>
    <row r="109" spans="1:63" ht="16" customHeight="1" x14ac:dyDescent="0.3">
      <c r="A109" s="519" t="s">
        <v>506</v>
      </c>
      <c r="B109" s="519"/>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409"/>
      <c r="AT109" s="317" t="str">
        <f>A109</f>
        <v>Erläuterung: Bitte erläutern Sie hier Ihre Angabe (z.B. wie/in welchen Schritten wird der Zielwert erreicht).</v>
      </c>
    </row>
    <row r="110" spans="1:63" x14ac:dyDescent="0.3">
      <c r="A110" s="515"/>
      <c r="B110" s="516"/>
      <c r="C110" s="516"/>
      <c r="D110" s="516"/>
      <c r="E110" s="516"/>
      <c r="F110" s="516"/>
      <c r="G110" s="516"/>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7"/>
      <c r="AD110" s="406"/>
    </row>
    <row r="111" spans="1:63" ht="10.5" customHeight="1" x14ac:dyDescent="0.3">
      <c r="A111" s="143"/>
      <c r="B111" s="143"/>
      <c r="C111" s="143"/>
      <c r="D111" s="143"/>
      <c r="E111" s="143"/>
      <c r="F111" s="143"/>
      <c r="G111" s="143"/>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09"/>
    </row>
    <row r="112" spans="1:63" ht="15" customHeight="1" x14ac:dyDescent="0.3">
      <c r="A112" s="518" t="s">
        <v>514</v>
      </c>
      <c r="B112" s="518"/>
      <c r="C112" s="518"/>
      <c r="D112" s="518"/>
      <c r="E112" s="518"/>
      <c r="F112" s="518"/>
      <c r="G112" s="518"/>
      <c r="H112" s="518"/>
      <c r="I112" s="518"/>
      <c r="J112" s="518"/>
      <c r="K112" s="518"/>
      <c r="L112" s="518"/>
      <c r="M112" s="518"/>
      <c r="N112" s="518"/>
      <c r="O112" s="518"/>
      <c r="P112" s="518"/>
      <c r="Q112" s="518"/>
      <c r="R112" s="518"/>
      <c r="S112" s="518"/>
      <c r="T112" s="518"/>
      <c r="U112" s="518"/>
      <c r="V112" s="518"/>
      <c r="W112" s="518"/>
      <c r="X112" s="518"/>
      <c r="Y112" s="518"/>
      <c r="Z112" s="518"/>
      <c r="AA112" s="518"/>
      <c r="AB112" s="518"/>
      <c r="AC112" s="518"/>
      <c r="AD112" s="409"/>
    </row>
    <row r="113" spans="1:70" ht="51.75" customHeight="1" x14ac:dyDescent="0.3">
      <c r="A113" s="520" t="s">
        <v>515</v>
      </c>
      <c r="B113" s="521"/>
      <c r="C113" s="521"/>
      <c r="D113" s="521"/>
      <c r="E113" s="521"/>
      <c r="F113" s="521"/>
      <c r="G113" s="521"/>
      <c r="H113" s="521" t="s">
        <v>516</v>
      </c>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409"/>
    </row>
    <row r="114" spans="1:70" x14ac:dyDescent="0.3">
      <c r="A114" s="492"/>
      <c r="B114" s="492"/>
      <c r="C114" s="492"/>
      <c r="D114" s="492"/>
      <c r="E114" s="492"/>
      <c r="F114" s="492"/>
      <c r="G114" s="492"/>
      <c r="H114" s="514"/>
      <c r="I114" s="514"/>
      <c r="J114" s="514"/>
      <c r="K114" s="514"/>
      <c r="L114" s="514"/>
      <c r="M114" s="514"/>
      <c r="N114" s="514"/>
      <c r="O114" s="514"/>
      <c r="P114" s="514"/>
      <c r="Q114" s="514"/>
      <c r="R114" s="514"/>
      <c r="S114" s="514"/>
      <c r="T114" s="514"/>
      <c r="U114" s="514"/>
      <c r="V114" s="514"/>
      <c r="W114" s="514"/>
      <c r="X114" s="514"/>
      <c r="Y114" s="514"/>
      <c r="Z114" s="514"/>
      <c r="AA114" s="514"/>
      <c r="AB114" s="514"/>
      <c r="AC114" s="514"/>
      <c r="AD114" s="409"/>
    </row>
    <row r="115" spans="1:70" ht="41.25" customHeight="1" x14ac:dyDescent="0.3">
      <c r="A115" s="435"/>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93" t="s">
        <v>72</v>
      </c>
      <c r="AB115" s="493"/>
      <c r="AC115" s="493"/>
      <c r="AD115" s="409"/>
    </row>
    <row r="116" spans="1:70" ht="48" customHeight="1" x14ac:dyDescent="0.3">
      <c r="A116" s="494" t="s">
        <v>531</v>
      </c>
      <c r="B116" s="495"/>
      <c r="C116" s="495"/>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6"/>
      <c r="AA116" s="510"/>
      <c r="AB116" s="511"/>
      <c r="AC116" s="512"/>
      <c r="AD116" s="409"/>
      <c r="AW116" s="691"/>
      <c r="BK116" s="365"/>
      <c r="BL116" s="365"/>
      <c r="BM116" s="365"/>
      <c r="BN116" s="365"/>
      <c r="BO116" s="365"/>
      <c r="BP116" s="365"/>
      <c r="BQ116" s="365"/>
      <c r="BR116" s="365"/>
    </row>
    <row r="117" spans="1:70" ht="13.5" customHeight="1" x14ac:dyDescent="0.3">
      <c r="A117" s="459"/>
      <c r="B117" s="457"/>
      <c r="C117" s="457"/>
      <c r="D117" s="457"/>
      <c r="E117" s="457"/>
      <c r="F117" s="457"/>
      <c r="G117" s="457"/>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409"/>
      <c r="AW117" s="691"/>
    </row>
    <row r="118" spans="1:70" ht="14.15" customHeight="1" x14ac:dyDescent="0.3">
      <c r="A118" s="500" t="s">
        <v>494</v>
      </c>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2"/>
      <c r="AD118" s="409"/>
      <c r="AW118" s="691"/>
    </row>
    <row r="119" spans="1:70" x14ac:dyDescent="0.3">
      <c r="A119" s="503"/>
      <c r="B119" s="504"/>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5"/>
      <c r="AD119" s="410"/>
      <c r="AT119" s="317">
        <f>A119</f>
        <v>0</v>
      </c>
      <c r="AW119" s="691"/>
      <c r="BL119" s="365"/>
    </row>
    <row r="120" spans="1:70" ht="18" customHeight="1" x14ac:dyDescent="0.3">
      <c r="A120" s="729" t="s">
        <v>90</v>
      </c>
      <c r="B120" s="729"/>
      <c r="C120" s="729"/>
      <c r="D120" s="729"/>
      <c r="E120" s="729"/>
      <c r="F120" s="729"/>
      <c r="G120" s="729"/>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409"/>
      <c r="AW120" s="691"/>
    </row>
    <row r="121" spans="1:70" ht="1.5" customHeight="1" x14ac:dyDescent="0.3">
      <c r="A121" s="435"/>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9"/>
      <c r="AD121" s="409"/>
      <c r="AW121" s="691"/>
    </row>
    <row r="122" spans="1:70" ht="14.15" customHeight="1" x14ac:dyDescent="0.3">
      <c r="A122" s="730" t="s">
        <v>495</v>
      </c>
      <c r="B122" s="730"/>
      <c r="C122" s="730"/>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409"/>
      <c r="AW122" s="691"/>
    </row>
    <row r="123" spans="1:70" ht="153" customHeight="1" x14ac:dyDescent="0.3">
      <c r="A123" s="507" t="s">
        <v>489</v>
      </c>
      <c r="B123" s="508"/>
      <c r="C123" s="508"/>
      <c r="D123" s="508"/>
      <c r="E123" s="508"/>
      <c r="F123" s="508"/>
      <c r="G123" s="509"/>
      <c r="H123" s="489" t="s">
        <v>528</v>
      </c>
      <c r="I123" s="490"/>
      <c r="J123" s="490"/>
      <c r="K123" s="490"/>
      <c r="L123" s="490"/>
      <c r="M123" s="490"/>
      <c r="N123" s="490"/>
      <c r="O123" s="490"/>
      <c r="P123" s="490"/>
      <c r="Q123" s="490"/>
      <c r="R123" s="490"/>
      <c r="S123" s="490"/>
      <c r="T123" s="490"/>
      <c r="U123" s="490"/>
      <c r="V123" s="490"/>
      <c r="W123" s="490"/>
      <c r="X123" s="490"/>
      <c r="Y123" s="490"/>
      <c r="Z123" s="490"/>
      <c r="AA123" s="490"/>
      <c r="AB123" s="490"/>
      <c r="AC123" s="491"/>
      <c r="AD123" s="409"/>
      <c r="AW123" s="691"/>
    </row>
    <row r="124" spans="1:70" ht="13.9" customHeight="1" x14ac:dyDescent="0.3">
      <c r="A124" s="143"/>
      <c r="B124" s="143"/>
      <c r="C124" s="143"/>
      <c r="D124" s="143"/>
      <c r="E124" s="143"/>
      <c r="F124" s="143"/>
      <c r="G124" s="143"/>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409"/>
    </row>
    <row r="125" spans="1:70" ht="42.65" customHeight="1" x14ac:dyDescent="0.3">
      <c r="A125" s="522" t="s">
        <v>0</v>
      </c>
      <c r="B125" s="523"/>
      <c r="C125" s="523"/>
      <c r="D125" s="528" t="s">
        <v>291</v>
      </c>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29"/>
      <c r="AB125" s="529"/>
      <c r="AC125" s="530"/>
      <c r="AD125" s="409"/>
    </row>
    <row r="126" spans="1:70" ht="90.75" customHeight="1" x14ac:dyDescent="0.3">
      <c r="A126" s="524"/>
      <c r="B126" s="525"/>
      <c r="C126" s="525"/>
      <c r="D126" s="531" t="s">
        <v>486</v>
      </c>
      <c r="E126" s="531"/>
      <c r="F126" s="531"/>
      <c r="G126" s="531"/>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2"/>
      <c r="AD126" s="118"/>
      <c r="AV126" s="359"/>
    </row>
    <row r="127" spans="1:70" ht="163.5" customHeight="1" x14ac:dyDescent="0.3">
      <c r="A127" s="526"/>
      <c r="B127" s="527"/>
      <c r="C127" s="527"/>
      <c r="D127" s="533" t="s">
        <v>294</v>
      </c>
      <c r="E127" s="534"/>
      <c r="F127" s="534"/>
      <c r="G127" s="534"/>
      <c r="H127" s="534"/>
      <c r="I127" s="534"/>
      <c r="J127" s="534"/>
      <c r="K127" s="534"/>
      <c r="L127" s="534"/>
      <c r="M127" s="534"/>
      <c r="N127" s="534"/>
      <c r="O127" s="534"/>
      <c r="P127" s="534"/>
      <c r="Q127" s="534"/>
      <c r="R127" s="534"/>
      <c r="S127" s="534"/>
      <c r="T127" s="534"/>
      <c r="U127" s="534"/>
      <c r="V127" s="534"/>
      <c r="W127" s="534"/>
      <c r="X127" s="534"/>
      <c r="Y127" s="534"/>
      <c r="Z127" s="534"/>
      <c r="AA127" s="534"/>
      <c r="AB127" s="534"/>
      <c r="AC127" s="535"/>
      <c r="AD127" s="409"/>
    </row>
    <row r="128" spans="1:70" ht="13.9" customHeight="1" x14ac:dyDescent="0.3">
      <c r="A128" s="143"/>
      <c r="B128" s="143"/>
      <c r="C128" s="143"/>
      <c r="D128" s="143"/>
      <c r="E128" s="143"/>
      <c r="F128" s="143"/>
      <c r="G128" s="143"/>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409"/>
    </row>
    <row r="129" spans="1:64" ht="13.9" customHeight="1" x14ac:dyDescent="0.3">
      <c r="A129" s="143"/>
      <c r="B129" s="143"/>
      <c r="C129" s="143"/>
      <c r="D129" s="143"/>
      <c r="E129" s="143"/>
      <c r="F129" s="143"/>
      <c r="G129" s="143"/>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409"/>
    </row>
    <row r="130" spans="1:64" ht="29.25" customHeight="1" x14ac:dyDescent="0.3">
      <c r="A130" s="556" t="s">
        <v>26</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409"/>
      <c r="BK130" s="364"/>
    </row>
    <row r="131" spans="1:64" ht="183.75" customHeight="1" x14ac:dyDescent="0.3">
      <c r="A131" s="587" t="s">
        <v>341</v>
      </c>
      <c r="B131" s="587"/>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409"/>
      <c r="AE131" s="147"/>
      <c r="BK131" s="365"/>
      <c r="BL131" s="359"/>
    </row>
    <row r="132" spans="1:64" x14ac:dyDescent="0.3">
      <c r="AD132" s="409"/>
    </row>
    <row r="133" spans="1:64" ht="18" x14ac:dyDescent="0.3">
      <c r="A133" s="621" t="s">
        <v>27</v>
      </c>
      <c r="B133" s="621"/>
      <c r="C133" s="621"/>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409"/>
    </row>
    <row r="134" spans="1:64" x14ac:dyDescent="0.3">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409"/>
    </row>
    <row r="135" spans="1:64" ht="197.25" customHeight="1" x14ac:dyDescent="0.3">
      <c r="A135" s="627" t="s">
        <v>0</v>
      </c>
      <c r="B135" s="628"/>
      <c r="C135" s="628"/>
      <c r="D135" s="623" t="s">
        <v>342</v>
      </c>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4"/>
      <c r="AD135" s="409"/>
    </row>
    <row r="136" spans="1:64" s="146" customFormat="1" ht="78" customHeight="1" x14ac:dyDescent="0.3">
      <c r="A136" s="629"/>
      <c r="B136" s="630"/>
      <c r="C136" s="630"/>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409"/>
      <c r="AM136" s="5"/>
      <c r="AN136" s="5"/>
      <c r="AO136" s="5"/>
      <c r="AP136" s="5"/>
      <c r="AT136" s="125"/>
      <c r="AW136" s="482"/>
      <c r="AX136" s="482"/>
    </row>
    <row r="137" spans="1:64" s="146" customFormat="1" ht="6.75" customHeight="1" x14ac:dyDescent="0.3">
      <c r="A137" s="631"/>
      <c r="B137" s="632"/>
      <c r="C137" s="632"/>
      <c r="D137" s="693"/>
      <c r="E137" s="693"/>
      <c r="F137" s="693"/>
      <c r="G137" s="693"/>
      <c r="H137" s="693"/>
      <c r="I137" s="693"/>
      <c r="J137" s="693"/>
      <c r="K137" s="693"/>
      <c r="L137" s="693"/>
      <c r="M137" s="693"/>
      <c r="N137" s="693"/>
      <c r="O137" s="693"/>
      <c r="P137" s="693"/>
      <c r="Q137" s="693"/>
      <c r="R137" s="693"/>
      <c r="S137" s="693"/>
      <c r="T137" s="693"/>
      <c r="U137" s="693"/>
      <c r="V137" s="693"/>
      <c r="W137" s="693"/>
      <c r="X137" s="693"/>
      <c r="Y137" s="693"/>
      <c r="Z137" s="693"/>
      <c r="AA137" s="693"/>
      <c r="AB137" s="693"/>
      <c r="AC137" s="694"/>
      <c r="AD137" s="409"/>
      <c r="AM137" s="5"/>
      <c r="AN137" s="5"/>
      <c r="AO137" s="5"/>
      <c r="AP137" s="5"/>
      <c r="AT137" s="125"/>
      <c r="AW137" s="482"/>
      <c r="AX137" s="482"/>
    </row>
    <row r="138" spans="1:64" x14ac:dyDescent="0.3">
      <c r="AD138" s="409"/>
    </row>
    <row r="139" spans="1:64" ht="18" x14ac:dyDescent="0.4">
      <c r="A139" s="622" t="s">
        <v>33</v>
      </c>
      <c r="B139" s="622"/>
      <c r="C139" s="622"/>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row>
    <row r="140" spans="1:64" x14ac:dyDescent="0.3">
      <c r="BL140" s="330"/>
    </row>
    <row r="141" spans="1:64" x14ac:dyDescent="0.3">
      <c r="A141" s="149" t="s">
        <v>238</v>
      </c>
      <c r="B141" s="149" t="s">
        <v>239</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BL141" s="364"/>
    </row>
    <row r="142" spans="1:64" x14ac:dyDescent="0.3">
      <c r="BL142" s="365"/>
    </row>
    <row r="143" spans="1:64" x14ac:dyDescent="0.3">
      <c r="A143" s="555" t="s">
        <v>73</v>
      </c>
      <c r="B143" s="555"/>
      <c r="C143" s="555"/>
      <c r="D143" s="555"/>
      <c r="E143" s="555"/>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row>
    <row r="145" spans="1:46" ht="30.75" customHeight="1" x14ac:dyDescent="0.3">
      <c r="A145" s="544" t="s">
        <v>108</v>
      </c>
      <c r="B145" s="545"/>
      <c r="C145" s="545"/>
      <c r="D145" s="545"/>
      <c r="E145" s="545"/>
      <c r="F145" s="545"/>
      <c r="G145" s="545"/>
      <c r="H145" s="545"/>
      <c r="I145" s="545"/>
      <c r="J145" s="545"/>
      <c r="K145" s="545"/>
      <c r="L145" s="545"/>
      <c r="M145" s="545"/>
      <c r="N145" s="545"/>
      <c r="O145" s="545"/>
      <c r="P145" s="545"/>
      <c r="Q145" s="545"/>
      <c r="R145" s="545"/>
      <c r="S145" s="545"/>
      <c r="T145" s="545"/>
      <c r="U145" s="545"/>
      <c r="V145" s="545"/>
      <c r="W145" s="545"/>
      <c r="X145" s="546"/>
      <c r="Y145" s="536" t="s">
        <v>28</v>
      </c>
      <c r="Z145" s="537"/>
      <c r="AA145" s="537"/>
      <c r="AB145" s="538"/>
      <c r="AC145" s="142"/>
      <c r="AD145" s="6">
        <v>0</v>
      </c>
      <c r="AE145" s="150" t="str">
        <f>IF(AD145=1,AF145,IF(AD145=2,AF146,IF(AD145=3,AF147,IF(AD145=4,AF148,""))))</f>
        <v/>
      </c>
      <c r="AF145" s="118">
        <v>-0.5</v>
      </c>
    </row>
    <row r="146" spans="1:46" ht="20.25" customHeight="1" x14ac:dyDescent="0.3">
      <c r="A146" s="544" t="s">
        <v>109</v>
      </c>
      <c r="B146" s="545"/>
      <c r="C146" s="545"/>
      <c r="D146" s="545"/>
      <c r="E146" s="545"/>
      <c r="F146" s="545"/>
      <c r="G146" s="545"/>
      <c r="H146" s="545"/>
      <c r="I146" s="545"/>
      <c r="J146" s="545"/>
      <c r="K146" s="545"/>
      <c r="L146" s="545"/>
      <c r="M146" s="545"/>
      <c r="N146" s="545"/>
      <c r="O146" s="545"/>
      <c r="P146" s="545"/>
      <c r="Q146" s="545"/>
      <c r="R146" s="545"/>
      <c r="S146" s="545"/>
      <c r="T146" s="545"/>
      <c r="U146" s="545"/>
      <c r="V146" s="545"/>
      <c r="W146" s="545"/>
      <c r="X146" s="546"/>
      <c r="Y146" s="536" t="s">
        <v>29</v>
      </c>
      <c r="Z146" s="537"/>
      <c r="AA146" s="537"/>
      <c r="AB146" s="538"/>
      <c r="AC146" s="142"/>
      <c r="AF146" s="118">
        <v>0</v>
      </c>
    </row>
    <row r="147" spans="1:46" ht="32.25" customHeight="1" x14ac:dyDescent="0.3">
      <c r="A147" s="544" t="s">
        <v>110</v>
      </c>
      <c r="B147" s="545"/>
      <c r="C147" s="545"/>
      <c r="D147" s="545"/>
      <c r="E147" s="545"/>
      <c r="F147" s="545"/>
      <c r="G147" s="545"/>
      <c r="H147" s="545"/>
      <c r="I147" s="545"/>
      <c r="J147" s="545"/>
      <c r="K147" s="545"/>
      <c r="L147" s="545"/>
      <c r="M147" s="545"/>
      <c r="N147" s="545"/>
      <c r="O147" s="545"/>
      <c r="P147" s="545"/>
      <c r="Q147" s="545"/>
      <c r="R147" s="545"/>
      <c r="S147" s="545"/>
      <c r="T147" s="545"/>
      <c r="U147" s="545"/>
      <c r="V147" s="545"/>
      <c r="W147" s="545"/>
      <c r="X147" s="546"/>
      <c r="Y147" s="536" t="s">
        <v>30</v>
      </c>
      <c r="Z147" s="537"/>
      <c r="AA147" s="537"/>
      <c r="AB147" s="538"/>
      <c r="AC147" s="142"/>
      <c r="AF147" s="118">
        <v>0.25</v>
      </c>
    </row>
    <row r="148" spans="1:46" ht="31.5" customHeight="1" x14ac:dyDescent="0.3">
      <c r="A148" s="544" t="s">
        <v>111</v>
      </c>
      <c r="B148" s="545"/>
      <c r="C148" s="545"/>
      <c r="D148" s="545"/>
      <c r="E148" s="545"/>
      <c r="F148" s="545"/>
      <c r="G148" s="545"/>
      <c r="H148" s="545"/>
      <c r="I148" s="545"/>
      <c r="J148" s="545"/>
      <c r="K148" s="545"/>
      <c r="L148" s="545"/>
      <c r="M148" s="545"/>
      <c r="N148" s="545"/>
      <c r="O148" s="545"/>
      <c r="P148" s="545"/>
      <c r="Q148" s="545"/>
      <c r="R148" s="545"/>
      <c r="S148" s="545"/>
      <c r="T148" s="545"/>
      <c r="U148" s="545"/>
      <c r="V148" s="545"/>
      <c r="W148" s="545"/>
      <c r="X148" s="546"/>
      <c r="Y148" s="536" t="s">
        <v>31</v>
      </c>
      <c r="Z148" s="537"/>
      <c r="AA148" s="537"/>
      <c r="AB148" s="538"/>
      <c r="AC148" s="142"/>
      <c r="AF148" s="118">
        <v>0.5</v>
      </c>
    </row>
    <row r="150" spans="1:46" ht="15" customHeight="1" x14ac:dyDescent="0.3">
      <c r="A150" s="566" t="s">
        <v>101</v>
      </c>
      <c r="B150" s="567"/>
      <c r="C150" s="567"/>
      <c r="D150" s="567"/>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8"/>
    </row>
    <row r="151" spans="1:46" x14ac:dyDescent="0.3">
      <c r="A151" s="515"/>
      <c r="B151" s="516"/>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7"/>
      <c r="AT151" s="317">
        <f>A151</f>
        <v>0</v>
      </c>
    </row>
    <row r="154" spans="1:46" x14ac:dyDescent="0.3">
      <c r="A154" s="555" t="s">
        <v>74</v>
      </c>
      <c r="B154" s="555"/>
      <c r="C154" s="555"/>
      <c r="D154" s="555"/>
      <c r="E154" s="555"/>
      <c r="F154" s="555"/>
      <c r="G154" s="555"/>
      <c r="H154" s="555"/>
      <c r="I154" s="555"/>
      <c r="J154" s="555"/>
      <c r="K154" s="555"/>
      <c r="L154" s="555"/>
      <c r="M154" s="555"/>
      <c r="N154" s="555"/>
      <c r="O154" s="555"/>
      <c r="P154" s="555"/>
      <c r="Q154" s="555"/>
      <c r="R154" s="555"/>
      <c r="S154" s="555"/>
      <c r="T154" s="555"/>
      <c r="U154" s="555"/>
      <c r="V154" s="555"/>
      <c r="W154" s="555"/>
      <c r="X154" s="555"/>
      <c r="Y154" s="555"/>
      <c r="Z154" s="555"/>
      <c r="AA154" s="555"/>
      <c r="AB154" s="555"/>
      <c r="AC154" s="555"/>
    </row>
    <row r="156" spans="1:46" ht="30.75" customHeight="1" x14ac:dyDescent="0.3">
      <c r="A156" s="544" t="s">
        <v>112</v>
      </c>
      <c r="B156" s="545"/>
      <c r="C156" s="545"/>
      <c r="D156" s="545"/>
      <c r="E156" s="545"/>
      <c r="F156" s="545"/>
      <c r="G156" s="545"/>
      <c r="H156" s="545"/>
      <c r="I156" s="545"/>
      <c r="J156" s="545"/>
      <c r="K156" s="545"/>
      <c r="L156" s="545"/>
      <c r="M156" s="545"/>
      <c r="N156" s="545"/>
      <c r="O156" s="545"/>
      <c r="P156" s="545"/>
      <c r="Q156" s="545"/>
      <c r="R156" s="545"/>
      <c r="S156" s="545"/>
      <c r="T156" s="545"/>
      <c r="U156" s="545"/>
      <c r="V156" s="545"/>
      <c r="W156" s="545"/>
      <c r="X156" s="546"/>
      <c r="Y156" s="536" t="s">
        <v>28</v>
      </c>
      <c r="Z156" s="537"/>
      <c r="AA156" s="537"/>
      <c r="AB156" s="538"/>
      <c r="AC156" s="142"/>
      <c r="AD156" s="6">
        <v>0</v>
      </c>
      <c r="AE156" s="150" t="str">
        <f>IF(AD156=1,AF156,IF(AD156=2,AF157,IF(AD156=3,AF158,IF(AD156=4,AF159,""))))</f>
        <v/>
      </c>
      <c r="AF156" s="118">
        <v>-0.5</v>
      </c>
    </row>
    <row r="157" spans="1:46" ht="29.25" customHeight="1" x14ac:dyDescent="0.3">
      <c r="A157" s="544" t="s">
        <v>113</v>
      </c>
      <c r="B157" s="545"/>
      <c r="C157" s="545"/>
      <c r="D157" s="545"/>
      <c r="E157" s="545"/>
      <c r="F157" s="545"/>
      <c r="G157" s="545"/>
      <c r="H157" s="545"/>
      <c r="I157" s="545"/>
      <c r="J157" s="545"/>
      <c r="K157" s="545"/>
      <c r="L157" s="545"/>
      <c r="M157" s="545"/>
      <c r="N157" s="545"/>
      <c r="O157" s="545"/>
      <c r="P157" s="545"/>
      <c r="Q157" s="545"/>
      <c r="R157" s="545"/>
      <c r="S157" s="545"/>
      <c r="T157" s="545"/>
      <c r="U157" s="545"/>
      <c r="V157" s="545"/>
      <c r="W157" s="545"/>
      <c r="X157" s="546"/>
      <c r="Y157" s="536" t="s">
        <v>29</v>
      </c>
      <c r="Z157" s="537"/>
      <c r="AA157" s="537"/>
      <c r="AB157" s="538"/>
      <c r="AC157" s="142"/>
      <c r="AF157" s="118">
        <v>0</v>
      </c>
    </row>
    <row r="158" spans="1:46" ht="42.75" customHeight="1" x14ac:dyDescent="0.3">
      <c r="A158" s="544" t="s">
        <v>114</v>
      </c>
      <c r="B158" s="545"/>
      <c r="C158" s="545"/>
      <c r="D158" s="545"/>
      <c r="E158" s="545"/>
      <c r="F158" s="545"/>
      <c r="G158" s="545"/>
      <c r="H158" s="545"/>
      <c r="I158" s="545"/>
      <c r="J158" s="545"/>
      <c r="K158" s="545"/>
      <c r="L158" s="545"/>
      <c r="M158" s="545"/>
      <c r="N158" s="545"/>
      <c r="O158" s="545"/>
      <c r="P158" s="545"/>
      <c r="Q158" s="545"/>
      <c r="R158" s="545"/>
      <c r="S158" s="545"/>
      <c r="T158" s="545"/>
      <c r="U158" s="545"/>
      <c r="V158" s="545"/>
      <c r="W158" s="545"/>
      <c r="X158" s="546"/>
      <c r="Y158" s="536" t="s">
        <v>30</v>
      </c>
      <c r="Z158" s="537"/>
      <c r="AA158" s="537"/>
      <c r="AB158" s="538"/>
      <c r="AC158" s="142"/>
      <c r="AF158" s="118">
        <v>0.25</v>
      </c>
    </row>
    <row r="159" spans="1:46" ht="35.25" customHeight="1" x14ac:dyDescent="0.3">
      <c r="A159" s="544" t="s">
        <v>115</v>
      </c>
      <c r="B159" s="545"/>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6"/>
      <c r="Y159" s="536" t="s">
        <v>31</v>
      </c>
      <c r="Z159" s="537"/>
      <c r="AA159" s="537"/>
      <c r="AB159" s="538"/>
      <c r="AC159" s="142"/>
      <c r="AF159" s="118">
        <v>0.5</v>
      </c>
    </row>
    <row r="161" spans="1:63" ht="15" customHeight="1" x14ac:dyDescent="0.3">
      <c r="A161" s="566" t="s">
        <v>101</v>
      </c>
      <c r="B161" s="567"/>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8"/>
    </row>
    <row r="162" spans="1:63" x14ac:dyDescent="0.3">
      <c r="A162" s="515"/>
      <c r="B162" s="516"/>
      <c r="C162" s="516"/>
      <c r="D162" s="516"/>
      <c r="E162" s="516"/>
      <c r="F162" s="516"/>
      <c r="G162" s="516"/>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7"/>
      <c r="AT162" s="317">
        <f>A162</f>
        <v>0</v>
      </c>
    </row>
    <row r="164" spans="1:63" ht="45" customHeight="1" x14ac:dyDescent="0.3">
      <c r="A164" s="552" t="s">
        <v>298</v>
      </c>
      <c r="B164" s="553"/>
      <c r="C164" s="655" t="s">
        <v>299</v>
      </c>
      <c r="D164" s="655"/>
      <c r="E164" s="655"/>
      <c r="F164" s="655"/>
      <c r="G164" s="655"/>
      <c r="H164" s="655"/>
      <c r="I164" s="655"/>
      <c r="J164" s="655"/>
      <c r="K164" s="655"/>
      <c r="L164" s="655"/>
      <c r="M164" s="655"/>
      <c r="N164" s="655"/>
      <c r="O164" s="655"/>
      <c r="P164" s="655"/>
      <c r="Q164" s="655"/>
      <c r="R164" s="655"/>
      <c r="S164" s="655"/>
      <c r="T164" s="655"/>
      <c r="U164" s="655"/>
      <c r="V164" s="655"/>
      <c r="W164" s="655"/>
      <c r="X164" s="655"/>
      <c r="Y164" s="655"/>
      <c r="Z164" s="655"/>
      <c r="AA164" s="655"/>
      <c r="AB164" s="655"/>
      <c r="AC164" s="656"/>
    </row>
    <row r="165" spans="1:63" ht="14.25" customHeight="1" x14ac:dyDescent="0.3">
      <c r="A165" s="339"/>
      <c r="B165" s="339"/>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row>
    <row r="167" spans="1:63" x14ac:dyDescent="0.3">
      <c r="A167" s="149" t="s">
        <v>236</v>
      </c>
      <c r="B167" s="149" t="s">
        <v>237</v>
      </c>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row>
    <row r="169" spans="1:63" x14ac:dyDescent="0.3">
      <c r="A169" s="657" t="s">
        <v>75</v>
      </c>
      <c r="B169" s="657"/>
      <c r="C169" s="657"/>
      <c r="D169" s="657"/>
      <c r="E169" s="657"/>
      <c r="F169" s="657"/>
      <c r="G169" s="657"/>
      <c r="H169" s="657"/>
      <c r="I169" s="657"/>
      <c r="J169" s="657"/>
      <c r="K169" s="657"/>
      <c r="L169" s="657"/>
      <c r="M169" s="657"/>
      <c r="N169" s="657"/>
      <c r="O169" s="657"/>
      <c r="P169" s="657"/>
      <c r="Q169" s="657"/>
      <c r="R169" s="657"/>
      <c r="S169" s="657"/>
      <c r="T169" s="657"/>
      <c r="U169" s="657"/>
      <c r="V169" s="657"/>
      <c r="W169" s="657"/>
      <c r="X169" s="657"/>
      <c r="Y169" s="657"/>
      <c r="Z169" s="657"/>
      <c r="AA169" s="657"/>
      <c r="AB169" s="657"/>
      <c r="AC169" s="657"/>
      <c r="BK169" s="365"/>
    </row>
    <row r="170" spans="1:63" ht="19.5" customHeight="1" x14ac:dyDescent="0.3">
      <c r="A170" s="549" t="s">
        <v>34</v>
      </c>
      <c r="B170" s="550"/>
      <c r="C170" s="550"/>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1"/>
      <c r="Z170" s="557"/>
      <c r="AA170" s="557"/>
      <c r="AB170" s="557"/>
      <c r="AC170" s="557"/>
      <c r="AG170" s="151"/>
    </row>
    <row r="171" spans="1:63" ht="19.5" customHeight="1" x14ac:dyDescent="0.3">
      <c r="A171" s="549" t="s">
        <v>71</v>
      </c>
      <c r="B171" s="550"/>
      <c r="C171" s="550"/>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1"/>
      <c r="Z171" s="557"/>
      <c r="AA171" s="557"/>
      <c r="AB171" s="557"/>
      <c r="AC171" s="557"/>
      <c r="AD171" s="206"/>
      <c r="AG171" s="151"/>
      <c r="AH171" s="151"/>
    </row>
    <row r="172" spans="1:63" ht="19.5" customHeight="1" x14ac:dyDescent="0.3">
      <c r="A172" s="549" t="s">
        <v>35</v>
      </c>
      <c r="B172" s="550"/>
      <c r="C172" s="550"/>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1"/>
      <c r="Z172" s="554">
        <f>Z171-Z170</f>
        <v>0</v>
      </c>
      <c r="AA172" s="554"/>
      <c r="AB172" s="554"/>
      <c r="AC172" s="554"/>
      <c r="AD172" s="206"/>
      <c r="AG172" s="151"/>
      <c r="AH172" s="151"/>
    </row>
    <row r="173" spans="1:63" x14ac:dyDescent="0.3">
      <c r="AE173" s="118" t="s">
        <v>262</v>
      </c>
      <c r="AG173" s="277" t="s">
        <v>267</v>
      </c>
    </row>
    <row r="174" spans="1:63" ht="73.5" customHeight="1" x14ac:dyDescent="0.3">
      <c r="A174" s="590" t="s">
        <v>42</v>
      </c>
      <c r="B174" s="591"/>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2" t="s">
        <v>36</v>
      </c>
      <c r="AB174" s="592"/>
      <c r="AC174" s="593"/>
      <c r="AE174" s="150" t="str">
        <f>IF(AE175="","",IF(AND(Z172&gt;0, Z172&gt;=AH174),AG174,IF(AND(Z172&gt;0, Z172&lt;AH174), AG175,IF(Z172=AH176,AG176,IF(AND(Z172&lt;AH176, Z172&gt;AH177), AG177, IF(AND(Z172&lt;AH176, Z172&lt;=AH177),AG178,""))))))</f>
        <v/>
      </c>
      <c r="AF174" s="147" t="s">
        <v>265</v>
      </c>
      <c r="AG174" s="118">
        <v>-1</v>
      </c>
      <c r="AH174" s="151">
        <v>1000</v>
      </c>
      <c r="BK174" s="365"/>
    </row>
    <row r="175" spans="1:63" ht="33" customHeight="1" x14ac:dyDescent="0.3">
      <c r="A175" s="594" t="s">
        <v>93</v>
      </c>
      <c r="B175" s="595"/>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6" t="s">
        <v>37</v>
      </c>
      <c r="AB175" s="596"/>
      <c r="AC175" s="597"/>
      <c r="AE175" s="276" t="str">
        <f>IF(AND(Z171="",Z170=""),"",Z172)</f>
        <v/>
      </c>
      <c r="AF175" s="148" t="s">
        <v>266</v>
      </c>
      <c r="AG175" s="118">
        <v>-0.5</v>
      </c>
      <c r="AH175" s="151"/>
    </row>
    <row r="176" spans="1:63" ht="18" customHeight="1" x14ac:dyDescent="0.3">
      <c r="A176" s="547" t="s">
        <v>216</v>
      </c>
      <c r="B176" s="548"/>
      <c r="C176" s="548"/>
      <c r="D176" s="548"/>
      <c r="E176" s="548"/>
      <c r="F176" s="548"/>
      <c r="G176" s="548"/>
      <c r="H176" s="548"/>
      <c r="I176" s="548"/>
      <c r="J176" s="548"/>
      <c r="K176" s="548"/>
      <c r="L176" s="548"/>
      <c r="M176" s="548"/>
      <c r="N176" s="548"/>
      <c r="O176" s="548"/>
      <c r="P176" s="548"/>
      <c r="Q176" s="548"/>
      <c r="R176" s="548"/>
      <c r="S176" s="548"/>
      <c r="T176" s="548"/>
      <c r="U176" s="548"/>
      <c r="V176" s="548"/>
      <c r="W176" s="548"/>
      <c r="X176" s="548"/>
      <c r="Y176" s="548"/>
      <c r="Z176" s="548"/>
      <c r="AA176" s="596" t="s">
        <v>38</v>
      </c>
      <c r="AB176" s="596"/>
      <c r="AC176" s="597"/>
      <c r="AG176" s="118">
        <v>0</v>
      </c>
      <c r="AH176" s="151">
        <v>0</v>
      </c>
    </row>
    <row r="177" spans="1:68" ht="15.75" customHeight="1" x14ac:dyDescent="0.3">
      <c r="A177" s="594" t="s">
        <v>41</v>
      </c>
      <c r="B177" s="595"/>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600"/>
      <c r="AB177" s="600"/>
      <c r="AC177" s="601"/>
      <c r="AG177" s="118">
        <v>0.5</v>
      </c>
      <c r="AH177" s="151">
        <v>-1000</v>
      </c>
    </row>
    <row r="178" spans="1:68" ht="32.25" customHeight="1" x14ac:dyDescent="0.3">
      <c r="A178" s="602" t="s">
        <v>94</v>
      </c>
      <c r="B178" s="603"/>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703" t="s">
        <v>39</v>
      </c>
      <c r="AB178" s="703"/>
      <c r="AC178" s="704"/>
      <c r="AG178" s="118">
        <v>1</v>
      </c>
      <c r="AH178" s="151"/>
    </row>
    <row r="180" spans="1:68" x14ac:dyDescent="0.3">
      <c r="A180" s="566" t="s">
        <v>101</v>
      </c>
      <c r="B180" s="567"/>
      <c r="C180" s="567"/>
      <c r="D180" s="567"/>
      <c r="E180" s="567"/>
      <c r="F180" s="567"/>
      <c r="G180" s="567"/>
      <c r="H180" s="567"/>
      <c r="I180" s="567"/>
      <c r="J180" s="567"/>
      <c r="K180" s="567"/>
      <c r="L180" s="567"/>
      <c r="M180" s="567"/>
      <c r="N180" s="567"/>
      <c r="O180" s="567"/>
      <c r="P180" s="567"/>
      <c r="Q180" s="567"/>
      <c r="R180" s="567"/>
      <c r="S180" s="567"/>
      <c r="T180" s="567"/>
      <c r="U180" s="567"/>
      <c r="V180" s="567"/>
      <c r="W180" s="567"/>
      <c r="X180" s="567"/>
      <c r="Y180" s="567"/>
      <c r="Z180" s="567"/>
      <c r="AA180" s="567"/>
      <c r="AB180" s="567"/>
      <c r="AC180" s="568"/>
    </row>
    <row r="181" spans="1:68" x14ac:dyDescent="0.3">
      <c r="A181" s="515"/>
      <c r="B181" s="516"/>
      <c r="C181" s="516"/>
      <c r="D181" s="516"/>
      <c r="E181" s="516"/>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7"/>
      <c r="AT181" s="317">
        <f>A181</f>
        <v>0</v>
      </c>
    </row>
    <row r="182" spans="1:68" ht="13.5" customHeight="1" x14ac:dyDescent="0.3">
      <c r="AC182" s="118"/>
    </row>
    <row r="183" spans="1:68" ht="45" customHeight="1" x14ac:dyDescent="0.3">
      <c r="A183" s="552" t="s">
        <v>298</v>
      </c>
      <c r="B183" s="553"/>
      <c r="C183" s="539" t="s">
        <v>300</v>
      </c>
      <c r="D183" s="539"/>
      <c r="E183" s="539"/>
      <c r="F183" s="539"/>
      <c r="G183" s="539"/>
      <c r="H183" s="539"/>
      <c r="I183" s="539"/>
      <c r="J183" s="539"/>
      <c r="K183" s="539"/>
      <c r="L183" s="539"/>
      <c r="M183" s="539"/>
      <c r="N183" s="539"/>
      <c r="O183" s="539"/>
      <c r="P183" s="539"/>
      <c r="Q183" s="539"/>
      <c r="R183" s="539"/>
      <c r="S183" s="539"/>
      <c r="T183" s="539"/>
      <c r="U183" s="539"/>
      <c r="V183" s="539"/>
      <c r="W183" s="539"/>
      <c r="X183" s="539"/>
      <c r="Y183" s="539"/>
      <c r="Z183" s="539"/>
      <c r="AA183" s="539"/>
      <c r="AB183" s="539"/>
      <c r="AC183" s="540"/>
    </row>
    <row r="184" spans="1:68" ht="15.75" customHeight="1" x14ac:dyDescent="0.3">
      <c r="A184" s="339"/>
      <c r="B184" s="339"/>
      <c r="C184" s="340"/>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row>
    <row r="185" spans="1:68" x14ac:dyDescent="0.3">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3"/>
    </row>
    <row r="186" spans="1:68" ht="17" x14ac:dyDescent="0.45">
      <c r="A186" s="149" t="s">
        <v>235</v>
      </c>
      <c r="B186" s="149" t="s">
        <v>328</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row>
    <row r="187" spans="1:68" x14ac:dyDescent="0.3">
      <c r="Q187" s="154"/>
    </row>
    <row r="188" spans="1:68" ht="30" customHeight="1" x14ac:dyDescent="0.3">
      <c r="A188" s="560" t="s">
        <v>77</v>
      </c>
      <c r="B188" s="560"/>
      <c r="C188" s="560"/>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0"/>
      <c r="Z188" s="560"/>
      <c r="AA188" s="560"/>
      <c r="AB188" s="560"/>
      <c r="AC188" s="560"/>
      <c r="BK188" s="365"/>
      <c r="BL188" s="365"/>
      <c r="BM188" s="365"/>
      <c r="BN188" s="365"/>
      <c r="BO188" s="365"/>
      <c r="BP188" s="365"/>
    </row>
    <row r="189" spans="1:68" ht="27.75" customHeight="1" x14ac:dyDescent="0.3">
      <c r="A189" s="544" t="s">
        <v>116</v>
      </c>
      <c r="B189" s="545"/>
      <c r="C189" s="545"/>
      <c r="D189" s="545"/>
      <c r="E189" s="545"/>
      <c r="F189" s="545"/>
      <c r="G189" s="545"/>
      <c r="H189" s="545"/>
      <c r="I189" s="545"/>
      <c r="J189" s="545"/>
      <c r="K189" s="545"/>
      <c r="L189" s="545"/>
      <c r="M189" s="545"/>
      <c r="N189" s="545"/>
      <c r="O189" s="545"/>
      <c r="P189" s="545"/>
      <c r="Q189" s="545"/>
      <c r="R189" s="545"/>
      <c r="S189" s="545"/>
      <c r="T189" s="545"/>
      <c r="U189" s="545"/>
      <c r="V189" s="545"/>
      <c r="W189" s="545"/>
      <c r="X189" s="546"/>
      <c r="Y189" s="541" t="s">
        <v>43</v>
      </c>
      <c r="Z189" s="542"/>
      <c r="AA189" s="542"/>
      <c r="AB189" s="543"/>
      <c r="AC189" s="142"/>
      <c r="AD189" s="6">
        <v>0</v>
      </c>
      <c r="AE189" s="150" t="str">
        <f>IF(AD189=1,AF189,IF(AD189=2,AF190,IF(AD189=3,AF191,IF(AD189=4,AF192,""))))</f>
        <v/>
      </c>
      <c r="AF189" s="118">
        <v>-1</v>
      </c>
    </row>
    <row r="190" spans="1:68" ht="30" customHeight="1" x14ac:dyDescent="0.3">
      <c r="A190" s="544" t="s">
        <v>117</v>
      </c>
      <c r="B190" s="545"/>
      <c r="C190" s="545"/>
      <c r="D190" s="545"/>
      <c r="E190" s="545"/>
      <c r="F190" s="545"/>
      <c r="G190" s="545"/>
      <c r="H190" s="545"/>
      <c r="I190" s="545"/>
      <c r="J190" s="545"/>
      <c r="K190" s="545"/>
      <c r="L190" s="545"/>
      <c r="M190" s="545"/>
      <c r="N190" s="545"/>
      <c r="O190" s="545"/>
      <c r="P190" s="545"/>
      <c r="Q190" s="545"/>
      <c r="R190" s="545"/>
      <c r="S190" s="545"/>
      <c r="T190" s="545"/>
      <c r="U190" s="545"/>
      <c r="V190" s="545"/>
      <c r="W190" s="545"/>
      <c r="X190" s="546"/>
      <c r="Y190" s="541" t="s">
        <v>29</v>
      </c>
      <c r="Z190" s="542"/>
      <c r="AA190" s="542"/>
      <c r="AB190" s="543"/>
      <c r="AC190" s="142"/>
      <c r="AF190" s="118">
        <v>0</v>
      </c>
    </row>
    <row r="191" spans="1:68" ht="30.75" customHeight="1" x14ac:dyDescent="0.3">
      <c r="A191" s="544" t="s">
        <v>118</v>
      </c>
      <c r="B191" s="545"/>
      <c r="C191" s="545"/>
      <c r="D191" s="545"/>
      <c r="E191" s="545"/>
      <c r="F191" s="545"/>
      <c r="G191" s="545"/>
      <c r="H191" s="545"/>
      <c r="I191" s="545"/>
      <c r="J191" s="545"/>
      <c r="K191" s="545"/>
      <c r="L191" s="545"/>
      <c r="M191" s="545"/>
      <c r="N191" s="545"/>
      <c r="O191" s="545"/>
      <c r="P191" s="545"/>
      <c r="Q191" s="545"/>
      <c r="R191" s="545"/>
      <c r="S191" s="545"/>
      <c r="T191" s="545"/>
      <c r="U191" s="545"/>
      <c r="V191" s="545"/>
      <c r="W191" s="545"/>
      <c r="X191" s="546"/>
      <c r="Y191" s="541" t="s">
        <v>31</v>
      </c>
      <c r="Z191" s="542"/>
      <c r="AA191" s="542"/>
      <c r="AB191" s="543"/>
      <c r="AC191" s="142"/>
      <c r="AF191" s="118">
        <v>0.5</v>
      </c>
    </row>
    <row r="192" spans="1:68" ht="32.25" customHeight="1" x14ac:dyDescent="0.3">
      <c r="A192" s="544" t="s">
        <v>119</v>
      </c>
      <c r="B192" s="545"/>
      <c r="C192" s="545"/>
      <c r="D192" s="545"/>
      <c r="E192" s="545"/>
      <c r="F192" s="545"/>
      <c r="G192" s="545"/>
      <c r="H192" s="545"/>
      <c r="I192" s="545"/>
      <c r="J192" s="545"/>
      <c r="K192" s="545"/>
      <c r="L192" s="545"/>
      <c r="M192" s="545"/>
      <c r="N192" s="545"/>
      <c r="O192" s="545"/>
      <c r="P192" s="545"/>
      <c r="Q192" s="545"/>
      <c r="R192" s="545"/>
      <c r="S192" s="545"/>
      <c r="T192" s="545"/>
      <c r="U192" s="545"/>
      <c r="V192" s="545"/>
      <c r="W192" s="545"/>
      <c r="X192" s="546"/>
      <c r="Y192" s="541" t="s">
        <v>44</v>
      </c>
      <c r="Z192" s="542"/>
      <c r="AA192" s="542"/>
      <c r="AB192" s="543"/>
      <c r="AC192" s="142"/>
      <c r="AF192" s="118">
        <v>1</v>
      </c>
    </row>
    <row r="194" spans="1:68" ht="15" customHeight="1" x14ac:dyDescent="0.3">
      <c r="A194" s="566" t="s">
        <v>101</v>
      </c>
      <c r="B194" s="567"/>
      <c r="C194" s="567"/>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7"/>
      <c r="AA194" s="567"/>
      <c r="AB194" s="567"/>
      <c r="AC194" s="568"/>
    </row>
    <row r="195" spans="1:68" x14ac:dyDescent="0.3">
      <c r="A195" s="515"/>
      <c r="B195" s="516"/>
      <c r="C195" s="516"/>
      <c r="D195" s="516"/>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6"/>
      <c r="AA195" s="516"/>
      <c r="AB195" s="516"/>
      <c r="AC195" s="517"/>
      <c r="AT195" s="317">
        <f>A195</f>
        <v>0</v>
      </c>
    </row>
    <row r="196" spans="1:68" ht="14.25" customHeight="1" x14ac:dyDescent="0.3">
      <c r="AC196" s="118"/>
    </row>
    <row r="197" spans="1:68" ht="45" customHeight="1" x14ac:dyDescent="0.3">
      <c r="A197" s="552" t="s">
        <v>298</v>
      </c>
      <c r="B197" s="553"/>
      <c r="C197" s="539" t="s">
        <v>301</v>
      </c>
      <c r="D197" s="539"/>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C197" s="540"/>
    </row>
    <row r="200" spans="1:68" ht="15" customHeight="1" x14ac:dyDescent="0.3">
      <c r="A200" s="149" t="s">
        <v>234</v>
      </c>
      <c r="B200" s="149" t="s">
        <v>169</v>
      </c>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row>
    <row r="201" spans="1:68" ht="14.25" customHeight="1" x14ac:dyDescent="0.3">
      <c r="Q201" s="154"/>
    </row>
    <row r="202" spans="1:68" ht="36.75" customHeight="1" x14ac:dyDescent="0.3">
      <c r="A202" s="702" t="s">
        <v>78</v>
      </c>
      <c r="B202" s="702"/>
      <c r="C202" s="702"/>
      <c r="D202" s="702"/>
      <c r="E202" s="702"/>
      <c r="F202" s="702"/>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BL202" s="365"/>
      <c r="BM202" s="365"/>
      <c r="BN202" s="365"/>
      <c r="BO202" s="365"/>
      <c r="BP202" s="365"/>
    </row>
    <row r="203" spans="1:68" ht="31.5" customHeight="1" x14ac:dyDescent="0.3">
      <c r="A203" s="589" t="s">
        <v>120</v>
      </c>
      <c r="B203" s="550"/>
      <c r="C203" s="550"/>
      <c r="D203" s="550"/>
      <c r="E203" s="550"/>
      <c r="F203" s="550"/>
      <c r="G203" s="550"/>
      <c r="H203" s="550"/>
      <c r="I203" s="550"/>
      <c r="J203" s="550"/>
      <c r="K203" s="550"/>
      <c r="L203" s="550"/>
      <c r="M203" s="550"/>
      <c r="N203" s="550"/>
      <c r="O203" s="550"/>
      <c r="P203" s="550"/>
      <c r="Q203" s="550"/>
      <c r="R203" s="550"/>
      <c r="S203" s="550"/>
      <c r="T203" s="550"/>
      <c r="U203" s="550"/>
      <c r="V203" s="550"/>
      <c r="W203" s="550"/>
      <c r="X203" s="551"/>
      <c r="Y203" s="558" t="s">
        <v>29</v>
      </c>
      <c r="Z203" s="558"/>
      <c r="AA203" s="558"/>
      <c r="AB203" s="558"/>
      <c r="AC203" s="142"/>
      <c r="AD203" s="6">
        <v>0</v>
      </c>
      <c r="AE203" s="150" t="str">
        <f>IF(AD203=1,AF203,IF(AD203=2,AF204,""))</f>
        <v/>
      </c>
      <c r="AF203" s="118">
        <v>0</v>
      </c>
    </row>
    <row r="204" spans="1:68" ht="39" customHeight="1" x14ac:dyDescent="0.3">
      <c r="A204" s="589" t="s">
        <v>121</v>
      </c>
      <c r="B204" s="550"/>
      <c r="C204" s="550"/>
      <c r="D204" s="550"/>
      <c r="E204" s="550"/>
      <c r="F204" s="550"/>
      <c r="G204" s="550"/>
      <c r="H204" s="550"/>
      <c r="I204" s="550"/>
      <c r="J204" s="550"/>
      <c r="K204" s="550"/>
      <c r="L204" s="550"/>
      <c r="M204" s="550"/>
      <c r="N204" s="550"/>
      <c r="O204" s="550"/>
      <c r="P204" s="550"/>
      <c r="Q204" s="550"/>
      <c r="R204" s="550"/>
      <c r="S204" s="550"/>
      <c r="T204" s="550"/>
      <c r="U204" s="550"/>
      <c r="V204" s="550"/>
      <c r="W204" s="550"/>
      <c r="X204" s="551"/>
      <c r="Y204" s="558" t="s">
        <v>44</v>
      </c>
      <c r="Z204" s="558"/>
      <c r="AA204" s="558"/>
      <c r="AB204" s="558"/>
      <c r="AC204" s="142"/>
      <c r="AF204" s="118">
        <v>1</v>
      </c>
    </row>
    <row r="206" spans="1:68" x14ac:dyDescent="0.3">
      <c r="A206" s="566" t="s">
        <v>101</v>
      </c>
      <c r="B206" s="567"/>
      <c r="C206" s="567"/>
      <c r="D206" s="567"/>
      <c r="E206" s="567"/>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8"/>
    </row>
    <row r="207" spans="1:68" x14ac:dyDescent="0.3">
      <c r="A207" s="661"/>
      <c r="B207" s="662"/>
      <c r="C207" s="662"/>
      <c r="D207" s="662"/>
      <c r="E207" s="662"/>
      <c r="F207" s="662"/>
      <c r="G207" s="662"/>
      <c r="H207" s="662"/>
      <c r="I207" s="662"/>
      <c r="J207" s="662"/>
      <c r="K207" s="662"/>
      <c r="L207" s="662"/>
      <c r="M207" s="662"/>
      <c r="N207" s="662"/>
      <c r="O207" s="662"/>
      <c r="P207" s="662"/>
      <c r="Q207" s="662"/>
      <c r="R207" s="662"/>
      <c r="S207" s="662"/>
      <c r="T207" s="662"/>
      <c r="U207" s="662"/>
      <c r="V207" s="662"/>
      <c r="W207" s="662"/>
      <c r="X207" s="662"/>
      <c r="Y207" s="662"/>
      <c r="Z207" s="662"/>
      <c r="AA207" s="662"/>
      <c r="AB207" s="662"/>
      <c r="AC207" s="663"/>
      <c r="AT207" s="317">
        <f>A207</f>
        <v>0</v>
      </c>
    </row>
    <row r="208" spans="1:68" s="155" customFormat="1" ht="14.25" customHeight="1" x14ac:dyDescent="0.3">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61"/>
      <c r="AM208" s="3"/>
      <c r="AN208" s="3"/>
      <c r="AO208" s="3"/>
      <c r="AP208" s="3"/>
      <c r="AT208" s="125"/>
    </row>
    <row r="209" spans="1:32" ht="45" customHeight="1" x14ac:dyDescent="0.3">
      <c r="A209" s="552" t="s">
        <v>298</v>
      </c>
      <c r="B209" s="553"/>
      <c r="C209" s="539" t="s">
        <v>302</v>
      </c>
      <c r="D209" s="539"/>
      <c r="E209" s="539"/>
      <c r="F209" s="539"/>
      <c r="G209" s="539"/>
      <c r="H209" s="539"/>
      <c r="I209" s="539"/>
      <c r="J209" s="539"/>
      <c r="K209" s="539"/>
      <c r="L209" s="539"/>
      <c r="M209" s="539"/>
      <c r="N209" s="539"/>
      <c r="O209" s="539"/>
      <c r="P209" s="539"/>
      <c r="Q209" s="539"/>
      <c r="R209" s="539"/>
      <c r="S209" s="539"/>
      <c r="T209" s="539"/>
      <c r="U209" s="539"/>
      <c r="V209" s="539"/>
      <c r="W209" s="539"/>
      <c r="X209" s="539"/>
      <c r="Y209" s="539"/>
      <c r="Z209" s="539"/>
      <c r="AA209" s="539"/>
      <c r="AB209" s="539"/>
      <c r="AC209" s="540"/>
    </row>
    <row r="212" spans="1:32" x14ac:dyDescent="0.3">
      <c r="A212" s="149" t="s">
        <v>233</v>
      </c>
      <c r="B212" s="149" t="s">
        <v>170</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row>
    <row r="214" spans="1:32" ht="30.75" customHeight="1" x14ac:dyDescent="0.3">
      <c r="A214" s="599" t="s">
        <v>98</v>
      </c>
      <c r="B214" s="599"/>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row>
    <row r="215" spans="1:32" ht="16.5" customHeight="1" x14ac:dyDescent="0.3">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row>
    <row r="216" spans="1:32" ht="33.75" customHeight="1" x14ac:dyDescent="0.3">
      <c r="A216" s="559" t="s">
        <v>97</v>
      </c>
      <c r="B216" s="559"/>
      <c r="C216" s="559"/>
      <c r="D216" s="559"/>
      <c r="E216" s="559"/>
      <c r="F216" s="559"/>
      <c r="G216" s="559"/>
      <c r="H216" s="559"/>
      <c r="I216" s="559"/>
      <c r="J216" s="559"/>
      <c r="K216" s="559"/>
      <c r="L216" s="559"/>
      <c r="M216" s="559"/>
      <c r="N216" s="559"/>
      <c r="O216" s="559"/>
      <c r="P216" s="559"/>
      <c r="Q216" s="559"/>
      <c r="R216" s="559"/>
      <c r="S216" s="559"/>
      <c r="T216" s="559"/>
      <c r="U216" s="559"/>
      <c r="V216" s="559"/>
      <c r="W216" s="559"/>
      <c r="X216" s="559"/>
      <c r="Y216" s="559"/>
      <c r="Z216" s="559"/>
      <c r="AA216" s="559"/>
      <c r="AB216" s="559"/>
      <c r="AC216" s="157"/>
    </row>
    <row r="217" spans="1:32" ht="45" customHeight="1" x14ac:dyDescent="0.3">
      <c r="A217" s="605" t="s">
        <v>217</v>
      </c>
      <c r="B217" s="606"/>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7"/>
      <c r="Y217" s="682" t="s">
        <v>29</v>
      </c>
      <c r="Z217" s="683"/>
      <c r="AA217" s="683"/>
      <c r="AB217" s="684"/>
      <c r="AC217" s="158"/>
      <c r="AD217" s="6">
        <v>0</v>
      </c>
      <c r="AE217" s="150" t="str">
        <f>IF(AD217=1,AF217,IF(AD217=2,AF218,""))</f>
        <v/>
      </c>
      <c r="AF217" s="118">
        <v>0</v>
      </c>
    </row>
    <row r="218" spans="1:32" ht="32.25" customHeight="1" x14ac:dyDescent="0.3">
      <c r="A218" s="658" t="s">
        <v>140</v>
      </c>
      <c r="B218" s="659"/>
      <c r="C218" s="659"/>
      <c r="D218" s="659"/>
      <c r="E218" s="659"/>
      <c r="F218" s="659"/>
      <c r="G218" s="659"/>
      <c r="H218" s="659"/>
      <c r="I218" s="659"/>
      <c r="J218" s="659"/>
      <c r="K218" s="659"/>
      <c r="L218" s="659"/>
      <c r="M218" s="659"/>
      <c r="N218" s="659"/>
      <c r="O218" s="659"/>
      <c r="P218" s="659"/>
      <c r="Q218" s="659"/>
      <c r="R218" s="659"/>
      <c r="S218" s="659"/>
      <c r="T218" s="659"/>
      <c r="U218" s="659"/>
      <c r="V218" s="659"/>
      <c r="W218" s="659"/>
      <c r="X218" s="660"/>
      <c r="Y218" s="685" t="s">
        <v>31</v>
      </c>
      <c r="Z218" s="686"/>
      <c r="AA218" s="686"/>
      <c r="AB218" s="687"/>
      <c r="AC218" s="142"/>
      <c r="AF218" s="118">
        <v>0.5</v>
      </c>
    </row>
    <row r="219" spans="1:32" ht="33" customHeight="1" x14ac:dyDescent="0.3">
      <c r="A219" s="159" t="s">
        <v>95</v>
      </c>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1"/>
      <c r="Z219" s="161"/>
      <c r="AA219" s="161"/>
      <c r="AB219" s="161"/>
      <c r="AC219" s="127"/>
    </row>
    <row r="220" spans="1:32" ht="36" customHeight="1" x14ac:dyDescent="0.3">
      <c r="A220" s="604" t="s">
        <v>96</v>
      </c>
      <c r="B220" s="604"/>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127"/>
    </row>
    <row r="221" spans="1:32" ht="47.25" customHeight="1" x14ac:dyDescent="0.3">
      <c r="A221" s="654" t="s">
        <v>122</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3" t="s">
        <v>29</v>
      </c>
      <c r="Z221" s="653"/>
      <c r="AA221" s="653"/>
      <c r="AB221" s="653"/>
      <c r="AC221" s="142"/>
      <c r="AE221" s="150" t="str">
        <f>IF(AD217=3,AF217,IF(AD217=4,AF218,""))</f>
        <v/>
      </c>
    </row>
    <row r="222" spans="1:32" ht="33.75" customHeight="1" x14ac:dyDescent="0.3">
      <c r="A222" s="654" t="s">
        <v>141</v>
      </c>
      <c r="B222" s="654"/>
      <c r="C222" s="654"/>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3" t="s">
        <v>31</v>
      </c>
      <c r="Z222" s="653"/>
      <c r="AA222" s="653"/>
      <c r="AB222" s="653"/>
      <c r="AC222" s="142"/>
    </row>
    <row r="224" spans="1:32" ht="15" customHeight="1" x14ac:dyDescent="0.3">
      <c r="A224" s="566" t="s">
        <v>101</v>
      </c>
      <c r="B224" s="567"/>
      <c r="C224" s="567"/>
      <c r="D224" s="567"/>
      <c r="E224" s="567"/>
      <c r="F224" s="567"/>
      <c r="G224" s="567"/>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8"/>
    </row>
    <row r="225" spans="1:50" x14ac:dyDescent="0.3">
      <c r="A225" s="515"/>
      <c r="B225" s="516"/>
      <c r="C225" s="516"/>
      <c r="D225" s="516"/>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7"/>
      <c r="AT225" s="317">
        <f>A225</f>
        <v>0</v>
      </c>
    </row>
    <row r="228" spans="1:50" ht="15" customHeight="1" x14ac:dyDescent="0.3">
      <c r="A228" s="560" t="s">
        <v>79</v>
      </c>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row>
    <row r="229" spans="1:50" ht="33" customHeight="1" x14ac:dyDescent="0.3">
      <c r="A229" s="544" t="s">
        <v>123</v>
      </c>
      <c r="B229" s="545"/>
      <c r="C229" s="545"/>
      <c r="D229" s="545"/>
      <c r="E229" s="545"/>
      <c r="F229" s="545"/>
      <c r="G229" s="545"/>
      <c r="H229" s="545"/>
      <c r="I229" s="545"/>
      <c r="J229" s="545"/>
      <c r="K229" s="545"/>
      <c r="L229" s="545"/>
      <c r="M229" s="545"/>
      <c r="N229" s="545"/>
      <c r="O229" s="545"/>
      <c r="P229" s="545"/>
      <c r="Q229" s="545"/>
      <c r="R229" s="545"/>
      <c r="S229" s="545"/>
      <c r="T229" s="545"/>
      <c r="U229" s="545"/>
      <c r="V229" s="545"/>
      <c r="W229" s="545"/>
      <c r="X229" s="545"/>
      <c r="Y229" s="688" t="s">
        <v>28</v>
      </c>
      <c r="Z229" s="542"/>
      <c r="AA229" s="542"/>
      <c r="AB229" s="543"/>
      <c r="AC229" s="142"/>
      <c r="AD229" s="6">
        <v>0</v>
      </c>
      <c r="AE229" s="150" t="str">
        <f>IF(AD229=1,AF229,IF(AD229=2,AF230,IF(AD229=3,AF231,IF(AD229=4,AF232,""))))</f>
        <v/>
      </c>
      <c r="AF229" s="118">
        <v>-0.5</v>
      </c>
    </row>
    <row r="230" spans="1:50" ht="20.25" customHeight="1" x14ac:dyDescent="0.3">
      <c r="A230" s="544" t="s">
        <v>124</v>
      </c>
      <c r="B230" s="545"/>
      <c r="C230" s="545"/>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688" t="s">
        <v>29</v>
      </c>
      <c r="Z230" s="542"/>
      <c r="AA230" s="542"/>
      <c r="AB230" s="543"/>
      <c r="AC230" s="142"/>
      <c r="AF230" s="118">
        <v>0</v>
      </c>
    </row>
    <row r="231" spans="1:50" ht="32.25" customHeight="1" x14ac:dyDescent="0.3">
      <c r="A231" s="544" t="s">
        <v>125</v>
      </c>
      <c r="B231" s="545"/>
      <c r="C231" s="545"/>
      <c r="D231" s="545"/>
      <c r="E231" s="545"/>
      <c r="F231" s="545"/>
      <c r="G231" s="545"/>
      <c r="H231" s="545"/>
      <c r="I231" s="545"/>
      <c r="J231" s="545"/>
      <c r="K231" s="545"/>
      <c r="L231" s="545"/>
      <c r="M231" s="545"/>
      <c r="N231" s="545"/>
      <c r="O231" s="545"/>
      <c r="P231" s="545"/>
      <c r="Q231" s="545"/>
      <c r="R231" s="545"/>
      <c r="S231" s="545"/>
      <c r="T231" s="545"/>
      <c r="U231" s="545"/>
      <c r="V231" s="545"/>
      <c r="W231" s="545"/>
      <c r="X231" s="545"/>
      <c r="Y231" s="688" t="s">
        <v>30</v>
      </c>
      <c r="Z231" s="542"/>
      <c r="AA231" s="542"/>
      <c r="AB231" s="543"/>
      <c r="AC231" s="142"/>
      <c r="AF231" s="118">
        <v>0.25</v>
      </c>
    </row>
    <row r="232" spans="1:50" ht="20.25" customHeight="1" x14ac:dyDescent="0.3">
      <c r="A232" s="544" t="s">
        <v>126</v>
      </c>
      <c r="B232" s="545"/>
      <c r="C232" s="545"/>
      <c r="D232" s="545"/>
      <c r="E232" s="545"/>
      <c r="F232" s="545"/>
      <c r="G232" s="545"/>
      <c r="H232" s="545"/>
      <c r="I232" s="545"/>
      <c r="J232" s="545"/>
      <c r="K232" s="545"/>
      <c r="L232" s="545"/>
      <c r="M232" s="545"/>
      <c r="N232" s="545"/>
      <c r="O232" s="545"/>
      <c r="P232" s="545"/>
      <c r="Q232" s="545"/>
      <c r="R232" s="545"/>
      <c r="S232" s="545"/>
      <c r="T232" s="545"/>
      <c r="U232" s="545"/>
      <c r="V232" s="545"/>
      <c r="W232" s="545"/>
      <c r="X232" s="545"/>
      <c r="Y232" s="688" t="s">
        <v>31</v>
      </c>
      <c r="Z232" s="542"/>
      <c r="AA232" s="542"/>
      <c r="AB232" s="543"/>
      <c r="AC232" s="142"/>
      <c r="AF232" s="118">
        <v>0.5</v>
      </c>
    </row>
    <row r="234" spans="1:50" ht="15" customHeight="1" x14ac:dyDescent="0.3">
      <c r="A234" s="566" t="s">
        <v>101</v>
      </c>
      <c r="B234" s="567"/>
      <c r="C234" s="567"/>
      <c r="D234" s="567"/>
      <c r="E234" s="567"/>
      <c r="F234" s="567"/>
      <c r="G234" s="567"/>
      <c r="H234" s="567"/>
      <c r="I234" s="567"/>
      <c r="J234" s="567"/>
      <c r="K234" s="567"/>
      <c r="L234" s="567"/>
      <c r="M234" s="567"/>
      <c r="N234" s="567"/>
      <c r="O234" s="567"/>
      <c r="P234" s="567"/>
      <c r="Q234" s="567"/>
      <c r="R234" s="567"/>
      <c r="S234" s="567"/>
      <c r="T234" s="567"/>
      <c r="U234" s="567"/>
      <c r="V234" s="567"/>
      <c r="W234" s="567"/>
      <c r="X234" s="567"/>
      <c r="Y234" s="567"/>
      <c r="Z234" s="567"/>
      <c r="AA234" s="567"/>
      <c r="AB234" s="567"/>
      <c r="AC234" s="568"/>
    </row>
    <row r="235" spans="1:50" x14ac:dyDescent="0.3">
      <c r="A235" s="515"/>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7"/>
      <c r="AT235" s="317">
        <f>A235</f>
        <v>0</v>
      </c>
    </row>
    <row r="236" spans="1:50" x14ac:dyDescent="0.3">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row>
    <row r="237" spans="1:50" s="162" customFormat="1" ht="45" customHeight="1" x14ac:dyDescent="0.3">
      <c r="A237" s="552" t="s">
        <v>298</v>
      </c>
      <c r="B237" s="553"/>
      <c r="C237" s="539" t="s">
        <v>303</v>
      </c>
      <c r="D237" s="539"/>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40"/>
      <c r="AD237" s="207"/>
      <c r="AM237" s="4"/>
      <c r="AN237" s="4"/>
      <c r="AO237" s="4"/>
      <c r="AP237" s="4"/>
      <c r="AT237" s="125"/>
      <c r="AW237" s="483"/>
      <c r="AX237" s="483"/>
    </row>
    <row r="240" spans="1:50" x14ac:dyDescent="0.3">
      <c r="A240" s="163" t="s">
        <v>232</v>
      </c>
      <c r="B240" s="149" t="s">
        <v>173</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row>
    <row r="241" spans="1:46" x14ac:dyDescent="0.3">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row>
    <row r="242" spans="1:46" ht="30.75" customHeight="1" x14ac:dyDescent="0.3">
      <c r="A242" s="689" t="s">
        <v>174</v>
      </c>
      <c r="B242" s="689"/>
      <c r="C242" s="689"/>
      <c r="D242" s="689"/>
      <c r="E242" s="689"/>
      <c r="F242" s="689"/>
      <c r="G242" s="689"/>
      <c r="H242" s="689"/>
      <c r="I242" s="689"/>
      <c r="J242" s="689"/>
      <c r="K242" s="689"/>
      <c r="L242" s="689"/>
      <c r="M242" s="689"/>
      <c r="N242" s="689"/>
      <c r="O242" s="689"/>
      <c r="P242" s="689"/>
      <c r="Q242" s="689"/>
      <c r="R242" s="689"/>
      <c r="S242" s="689"/>
      <c r="T242" s="689"/>
      <c r="U242" s="689"/>
      <c r="V242" s="689"/>
      <c r="W242" s="689"/>
      <c r="X242" s="689"/>
      <c r="Y242" s="689"/>
      <c r="Z242" s="689"/>
      <c r="AA242" s="689"/>
      <c r="AB242" s="689"/>
      <c r="AC242" s="689"/>
    </row>
    <row r="243" spans="1:46" ht="13.5" customHeight="1" x14ac:dyDescent="0.3">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row>
    <row r="244" spans="1:46" ht="21" customHeight="1" x14ac:dyDescent="0.3">
      <c r="A244" s="544" t="s">
        <v>102</v>
      </c>
      <c r="B244" s="545"/>
      <c r="C244" s="545"/>
      <c r="D244" s="545"/>
      <c r="E244" s="545"/>
      <c r="F244" s="545"/>
      <c r="G244" s="545"/>
      <c r="H244" s="545"/>
      <c r="I244" s="545"/>
      <c r="J244" s="545"/>
      <c r="K244" s="545"/>
      <c r="L244" s="545"/>
      <c r="M244" s="545"/>
      <c r="N244" s="545"/>
      <c r="O244" s="545"/>
      <c r="P244" s="545"/>
      <c r="Q244" s="545"/>
      <c r="R244" s="545"/>
      <c r="S244" s="545"/>
      <c r="T244" s="545"/>
      <c r="U244" s="545"/>
      <c r="V244" s="545"/>
      <c r="W244" s="545"/>
      <c r="X244" s="546"/>
      <c r="Y244" s="558" t="s">
        <v>29</v>
      </c>
      <c r="Z244" s="558"/>
      <c r="AA244" s="558"/>
      <c r="AB244" s="558"/>
      <c r="AC244" s="142"/>
      <c r="AD244" s="6">
        <v>0</v>
      </c>
      <c r="AE244" s="150" t="str">
        <f>IF(AD244=1,AF244,IF(AD244=2,AF245,IF(AD244=3,AF246,"")))</f>
        <v/>
      </c>
      <c r="AF244" s="118">
        <v>0</v>
      </c>
    </row>
    <row r="245" spans="1:46" ht="32.25" customHeight="1" x14ac:dyDescent="0.3">
      <c r="A245" s="608" t="s">
        <v>103</v>
      </c>
      <c r="B245" s="609"/>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10"/>
      <c r="Y245" s="598" t="s">
        <v>30</v>
      </c>
      <c r="Z245" s="598"/>
      <c r="AA245" s="598"/>
      <c r="AB245" s="598"/>
      <c r="AC245" s="142"/>
      <c r="AF245" s="118">
        <v>0.25</v>
      </c>
    </row>
    <row r="246" spans="1:46" ht="42" customHeight="1" x14ac:dyDescent="0.3">
      <c r="A246" s="608" t="s">
        <v>498</v>
      </c>
      <c r="B246" s="609"/>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10"/>
      <c r="Y246" s="598" t="s">
        <v>31</v>
      </c>
      <c r="Z246" s="598"/>
      <c r="AA246" s="598"/>
      <c r="AB246" s="598"/>
      <c r="AC246" s="142"/>
      <c r="AF246" s="118">
        <v>0.5</v>
      </c>
      <c r="AM246" s="455"/>
      <c r="AN246" s="455"/>
      <c r="AO246" s="455"/>
      <c r="AP246" s="455"/>
      <c r="AT246" s="454"/>
    </row>
    <row r="248" spans="1:46" ht="15" customHeight="1" x14ac:dyDescent="0.3">
      <c r="A248" s="566" t="s">
        <v>101</v>
      </c>
      <c r="B248" s="567"/>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8"/>
    </row>
    <row r="249" spans="1:46" x14ac:dyDescent="0.3">
      <c r="A249" s="515"/>
      <c r="B249" s="516"/>
      <c r="C249" s="516"/>
      <c r="D249" s="516"/>
      <c r="E249" s="516"/>
      <c r="F249" s="516"/>
      <c r="G249" s="516"/>
      <c r="H249" s="516"/>
      <c r="I249" s="516"/>
      <c r="J249" s="516"/>
      <c r="K249" s="516"/>
      <c r="L249" s="516"/>
      <c r="M249" s="516"/>
      <c r="N249" s="516"/>
      <c r="O249" s="516"/>
      <c r="P249" s="516"/>
      <c r="Q249" s="516"/>
      <c r="R249" s="516"/>
      <c r="S249" s="516"/>
      <c r="T249" s="516"/>
      <c r="U249" s="516"/>
      <c r="V249" s="516"/>
      <c r="W249" s="516"/>
      <c r="X249" s="516"/>
      <c r="Y249" s="516"/>
      <c r="Z249" s="516"/>
      <c r="AA249" s="516"/>
      <c r="AB249" s="516"/>
      <c r="AC249" s="517"/>
      <c r="AT249" s="317">
        <f>A249</f>
        <v>0</v>
      </c>
    </row>
    <row r="252" spans="1:46" ht="19.5" customHeight="1" x14ac:dyDescent="0.3">
      <c r="A252" s="689" t="s">
        <v>80</v>
      </c>
      <c r="B252" s="689"/>
      <c r="C252" s="689"/>
      <c r="D252" s="689"/>
      <c r="E252" s="689"/>
      <c r="F252" s="689"/>
      <c r="G252" s="689"/>
      <c r="H252" s="689"/>
      <c r="I252" s="689"/>
      <c r="J252" s="689"/>
      <c r="K252" s="689"/>
      <c r="L252" s="689"/>
      <c r="M252" s="689"/>
      <c r="N252" s="689"/>
      <c r="O252" s="689"/>
      <c r="P252" s="689"/>
      <c r="Q252" s="689"/>
      <c r="R252" s="689"/>
      <c r="S252" s="689"/>
      <c r="T252" s="689"/>
      <c r="U252" s="689"/>
      <c r="V252" s="689"/>
      <c r="W252" s="689"/>
      <c r="X252" s="689"/>
      <c r="Y252" s="689"/>
      <c r="Z252" s="689"/>
      <c r="AA252" s="689"/>
      <c r="AB252" s="689"/>
      <c r="AC252" s="689"/>
    </row>
    <row r="253" spans="1:46" ht="17.25" customHeight="1" x14ac:dyDescent="0.3">
      <c r="A253" s="611" t="s">
        <v>46</v>
      </c>
      <c r="B253" s="611"/>
      <c r="C253" s="611"/>
      <c r="D253" s="611"/>
      <c r="E253" s="611"/>
      <c r="F253" s="611"/>
      <c r="G253" s="611"/>
      <c r="H253" s="611"/>
      <c r="I253" s="611"/>
      <c r="J253" s="611"/>
      <c r="K253" s="611"/>
      <c r="L253" s="611"/>
      <c r="M253" s="611"/>
      <c r="N253" s="611"/>
      <c r="O253" s="611"/>
      <c r="P253" s="611"/>
      <c r="Q253" s="611"/>
      <c r="R253" s="164"/>
      <c r="S253" s="164"/>
      <c r="T253" s="164"/>
      <c r="U253" s="164"/>
      <c r="V253" s="164"/>
      <c r="W253" s="164"/>
      <c r="X253" s="164"/>
      <c r="Y253" s="164"/>
      <c r="Z253" s="164"/>
      <c r="AA253" s="164"/>
      <c r="AB253" s="164"/>
      <c r="AC253" s="164"/>
    </row>
    <row r="254" spans="1:46" x14ac:dyDescent="0.3">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row>
    <row r="255" spans="1:46" ht="18" customHeight="1" x14ac:dyDescent="0.3">
      <c r="A255" s="544" t="s">
        <v>127</v>
      </c>
      <c r="B255" s="545"/>
      <c r="C255" s="545"/>
      <c r="D255" s="545"/>
      <c r="E255" s="545"/>
      <c r="F255" s="545"/>
      <c r="G255" s="545"/>
      <c r="H255" s="545"/>
      <c r="I255" s="545"/>
      <c r="J255" s="545"/>
      <c r="K255" s="545"/>
      <c r="L255" s="545"/>
      <c r="M255" s="545"/>
      <c r="N255" s="545"/>
      <c r="O255" s="545"/>
      <c r="P255" s="545"/>
      <c r="Q255" s="545"/>
      <c r="R255" s="545"/>
      <c r="S255" s="545"/>
      <c r="T255" s="545"/>
      <c r="U255" s="545"/>
      <c r="V255" s="545"/>
      <c r="W255" s="545"/>
      <c r="X255" s="546"/>
      <c r="Y255" s="558" t="s">
        <v>48</v>
      </c>
      <c r="Z255" s="558"/>
      <c r="AA255" s="558"/>
      <c r="AB255" s="558"/>
      <c r="AC255" s="142"/>
      <c r="AD255" s="6">
        <v>0</v>
      </c>
      <c r="AE255" s="150" t="str">
        <f>IF(AD255=1,AF255,IF(AD255=2,AF256,IF(AD255=3,AF257,IF(AD255=4,AF258,""))))</f>
        <v/>
      </c>
      <c r="AF255" s="118">
        <v>-0.25</v>
      </c>
    </row>
    <row r="256" spans="1:46" ht="18" customHeight="1" x14ac:dyDescent="0.3">
      <c r="A256" s="544" t="s">
        <v>128</v>
      </c>
      <c r="B256" s="545"/>
      <c r="C256" s="545"/>
      <c r="D256" s="545"/>
      <c r="E256" s="545"/>
      <c r="F256" s="545"/>
      <c r="G256" s="545"/>
      <c r="H256" s="545"/>
      <c r="I256" s="545"/>
      <c r="J256" s="545"/>
      <c r="K256" s="545"/>
      <c r="L256" s="545"/>
      <c r="M256" s="545"/>
      <c r="N256" s="545"/>
      <c r="O256" s="545"/>
      <c r="P256" s="545"/>
      <c r="Q256" s="545"/>
      <c r="R256" s="545"/>
      <c r="S256" s="545"/>
      <c r="T256" s="545"/>
      <c r="U256" s="545"/>
      <c r="V256" s="545"/>
      <c r="W256" s="545"/>
      <c r="X256" s="546"/>
      <c r="Y256" s="558" t="s">
        <v>29</v>
      </c>
      <c r="Z256" s="558"/>
      <c r="AA256" s="558"/>
      <c r="AB256" s="558"/>
      <c r="AC256" s="142"/>
      <c r="AF256" s="118">
        <v>0</v>
      </c>
    </row>
    <row r="257" spans="1:46" ht="32.25" customHeight="1" x14ac:dyDescent="0.3">
      <c r="A257" s="544" t="s">
        <v>129</v>
      </c>
      <c r="B257" s="545"/>
      <c r="C257" s="545"/>
      <c r="D257" s="545"/>
      <c r="E257" s="545"/>
      <c r="F257" s="545"/>
      <c r="G257" s="545"/>
      <c r="H257" s="545"/>
      <c r="I257" s="545"/>
      <c r="J257" s="545"/>
      <c r="K257" s="545"/>
      <c r="L257" s="545"/>
      <c r="M257" s="545"/>
      <c r="N257" s="545"/>
      <c r="O257" s="545"/>
      <c r="P257" s="545"/>
      <c r="Q257" s="545"/>
      <c r="R257" s="545"/>
      <c r="S257" s="545"/>
      <c r="T257" s="545"/>
      <c r="U257" s="545"/>
      <c r="V257" s="545"/>
      <c r="W257" s="545"/>
      <c r="X257" s="546"/>
      <c r="Y257" s="558" t="s">
        <v>49</v>
      </c>
      <c r="Z257" s="558"/>
      <c r="AA257" s="558"/>
      <c r="AB257" s="558"/>
      <c r="AC257" s="142"/>
      <c r="AF257" s="118">
        <v>0.125</v>
      </c>
    </row>
    <row r="258" spans="1:46" ht="18" customHeight="1" x14ac:dyDescent="0.3">
      <c r="A258" s="544" t="s">
        <v>130</v>
      </c>
      <c r="B258" s="545"/>
      <c r="C258" s="545"/>
      <c r="D258" s="545"/>
      <c r="E258" s="545"/>
      <c r="F258" s="545"/>
      <c r="G258" s="545"/>
      <c r="H258" s="545"/>
      <c r="I258" s="545"/>
      <c r="J258" s="545"/>
      <c r="K258" s="545"/>
      <c r="L258" s="545"/>
      <c r="M258" s="545"/>
      <c r="N258" s="545"/>
      <c r="O258" s="545"/>
      <c r="P258" s="545"/>
      <c r="Q258" s="545"/>
      <c r="R258" s="545"/>
      <c r="S258" s="545"/>
      <c r="T258" s="545"/>
      <c r="U258" s="545"/>
      <c r="V258" s="545"/>
      <c r="W258" s="545"/>
      <c r="X258" s="546"/>
      <c r="Y258" s="558" t="s">
        <v>30</v>
      </c>
      <c r="Z258" s="558"/>
      <c r="AA258" s="558"/>
      <c r="AB258" s="558"/>
      <c r="AC258" s="142"/>
      <c r="AF258" s="118">
        <v>0.25</v>
      </c>
    </row>
    <row r="260" spans="1:46" ht="15" customHeight="1" x14ac:dyDescent="0.3">
      <c r="A260" s="566" t="s">
        <v>101</v>
      </c>
      <c r="B260" s="567"/>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8"/>
    </row>
    <row r="261" spans="1:46" x14ac:dyDescent="0.3">
      <c r="A261" s="515"/>
      <c r="B261" s="516"/>
      <c r="C261" s="516"/>
      <c r="D261" s="516"/>
      <c r="E261" s="516"/>
      <c r="F261" s="516"/>
      <c r="G261" s="516"/>
      <c r="H261" s="516"/>
      <c r="I261" s="516"/>
      <c r="J261" s="516"/>
      <c r="K261" s="516"/>
      <c r="L261" s="516"/>
      <c r="M261" s="516"/>
      <c r="N261" s="516"/>
      <c r="O261" s="516"/>
      <c r="P261" s="516"/>
      <c r="Q261" s="516"/>
      <c r="R261" s="516"/>
      <c r="S261" s="516"/>
      <c r="T261" s="516"/>
      <c r="U261" s="516"/>
      <c r="V261" s="516"/>
      <c r="W261" s="516"/>
      <c r="X261" s="516"/>
      <c r="Y261" s="516"/>
      <c r="Z261" s="516"/>
      <c r="AA261" s="516"/>
      <c r="AB261" s="516"/>
      <c r="AC261" s="517"/>
      <c r="AT261" s="317">
        <f>A261</f>
        <v>0</v>
      </c>
    </row>
    <row r="263" spans="1:46" ht="15.75" customHeight="1" x14ac:dyDescent="0.3"/>
    <row r="264" spans="1:46" ht="15" customHeight="1" x14ac:dyDescent="0.3">
      <c r="A264" s="611" t="s">
        <v>47</v>
      </c>
      <c r="B264" s="611"/>
      <c r="C264" s="611"/>
      <c r="D264" s="611"/>
      <c r="E264" s="611"/>
      <c r="F264" s="611"/>
      <c r="G264" s="611"/>
      <c r="H264" s="611"/>
      <c r="I264" s="611"/>
      <c r="J264" s="611"/>
      <c r="K264" s="611"/>
      <c r="L264" s="611"/>
      <c r="M264" s="611"/>
      <c r="N264" s="611"/>
      <c r="O264" s="611"/>
      <c r="P264" s="611"/>
      <c r="Q264" s="611"/>
      <c r="R264" s="164"/>
      <c r="S264" s="164"/>
      <c r="T264" s="164"/>
      <c r="U264" s="164"/>
      <c r="V264" s="164"/>
      <c r="W264" s="164"/>
      <c r="X264" s="164"/>
      <c r="Y264" s="164"/>
      <c r="Z264" s="164"/>
      <c r="AA264" s="164"/>
      <c r="AB264" s="164"/>
      <c r="AC264" s="164"/>
    </row>
    <row r="265" spans="1:46" x14ac:dyDescent="0.3">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row>
    <row r="266" spans="1:46" ht="20.25" customHeight="1" x14ac:dyDescent="0.3">
      <c r="A266" s="589" t="s">
        <v>81</v>
      </c>
      <c r="B266" s="550"/>
      <c r="C266" s="550"/>
      <c r="D266" s="550"/>
      <c r="E266" s="550"/>
      <c r="F266" s="550"/>
      <c r="G266" s="550"/>
      <c r="H266" s="550"/>
      <c r="I266" s="550"/>
      <c r="J266" s="550"/>
      <c r="K266" s="550"/>
      <c r="L266" s="550"/>
      <c r="M266" s="550"/>
      <c r="N266" s="550"/>
      <c r="O266" s="550"/>
      <c r="P266" s="550"/>
      <c r="Q266" s="550"/>
      <c r="R266" s="550"/>
      <c r="S266" s="550"/>
      <c r="T266" s="550"/>
      <c r="U266" s="550"/>
      <c r="V266" s="550"/>
      <c r="W266" s="550"/>
      <c r="X266" s="551"/>
      <c r="Y266" s="558" t="s">
        <v>48</v>
      </c>
      <c r="Z266" s="558"/>
      <c r="AA266" s="558"/>
      <c r="AB266" s="558"/>
      <c r="AC266" s="142"/>
      <c r="AD266" s="6">
        <v>0</v>
      </c>
      <c r="AE266" s="150" t="str">
        <f>IF(AD266=1,AF266,IF(AD266=2,AF267,IF(AD266=3,AF268,IF(AD266=4,AF269,""))))</f>
        <v/>
      </c>
      <c r="AF266" s="118">
        <v>-0.25</v>
      </c>
    </row>
    <row r="267" spans="1:46" ht="31.5" customHeight="1" x14ac:dyDescent="0.3">
      <c r="A267" s="589" t="s">
        <v>131</v>
      </c>
      <c r="B267" s="550"/>
      <c r="C267" s="550"/>
      <c r="D267" s="550"/>
      <c r="E267" s="550"/>
      <c r="F267" s="550"/>
      <c r="G267" s="550"/>
      <c r="H267" s="550"/>
      <c r="I267" s="550"/>
      <c r="J267" s="550"/>
      <c r="K267" s="550"/>
      <c r="L267" s="550"/>
      <c r="M267" s="550"/>
      <c r="N267" s="550"/>
      <c r="O267" s="550"/>
      <c r="P267" s="550"/>
      <c r="Q267" s="550"/>
      <c r="R267" s="550"/>
      <c r="S267" s="550"/>
      <c r="T267" s="550"/>
      <c r="U267" s="550"/>
      <c r="V267" s="550"/>
      <c r="W267" s="550"/>
      <c r="X267" s="551"/>
      <c r="Y267" s="558" t="s">
        <v>29</v>
      </c>
      <c r="Z267" s="558"/>
      <c r="AA267" s="558"/>
      <c r="AB267" s="558"/>
      <c r="AC267" s="142"/>
      <c r="AF267" s="118">
        <v>0</v>
      </c>
    </row>
    <row r="268" spans="1:46" ht="25.5" customHeight="1" x14ac:dyDescent="0.3">
      <c r="A268" s="608" t="s">
        <v>497</v>
      </c>
      <c r="B268" s="609"/>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10"/>
      <c r="Y268" s="598" t="s">
        <v>49</v>
      </c>
      <c r="Z268" s="598"/>
      <c r="AA268" s="598"/>
      <c r="AB268" s="598"/>
      <c r="AC268" s="142"/>
      <c r="AF268" s="118">
        <v>0.125</v>
      </c>
    </row>
    <row r="269" spans="1:46" ht="25.5" customHeight="1" x14ac:dyDescent="0.3">
      <c r="A269" s="608" t="s">
        <v>499</v>
      </c>
      <c r="B269" s="609"/>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10"/>
      <c r="Y269" s="598" t="s">
        <v>30</v>
      </c>
      <c r="Z269" s="598"/>
      <c r="AA269" s="598"/>
      <c r="AB269" s="598"/>
      <c r="AC269" s="142"/>
      <c r="AF269" s="155">
        <v>0.25</v>
      </c>
      <c r="AM269" s="455"/>
      <c r="AN269" s="455"/>
      <c r="AO269" s="455"/>
      <c r="AP269" s="455"/>
      <c r="AT269" s="454"/>
    </row>
    <row r="271" spans="1:46" ht="15" customHeight="1" x14ac:dyDescent="0.3">
      <c r="A271" s="566" t="s">
        <v>101</v>
      </c>
      <c r="B271" s="567"/>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8"/>
    </row>
    <row r="272" spans="1:46" x14ac:dyDescent="0.3">
      <c r="A272" s="515"/>
      <c r="B272" s="516"/>
      <c r="C272" s="516"/>
      <c r="D272" s="516"/>
      <c r="E272" s="516"/>
      <c r="F272" s="516"/>
      <c r="G272" s="516"/>
      <c r="H272" s="516"/>
      <c r="I272" s="516"/>
      <c r="J272" s="516"/>
      <c r="K272" s="516"/>
      <c r="L272" s="516"/>
      <c r="M272" s="516"/>
      <c r="N272" s="516"/>
      <c r="O272" s="516"/>
      <c r="P272" s="516"/>
      <c r="Q272" s="516"/>
      <c r="R272" s="516"/>
      <c r="S272" s="516"/>
      <c r="T272" s="516"/>
      <c r="U272" s="516"/>
      <c r="V272" s="516"/>
      <c r="W272" s="516"/>
      <c r="X272" s="516"/>
      <c r="Y272" s="516"/>
      <c r="Z272" s="516"/>
      <c r="AA272" s="516"/>
      <c r="AB272" s="516"/>
      <c r="AC272" s="517"/>
      <c r="AT272" s="317">
        <f>A272</f>
        <v>0</v>
      </c>
    </row>
    <row r="273" spans="1:46" x14ac:dyDescent="0.3">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row>
    <row r="274" spans="1:46" ht="45" customHeight="1" x14ac:dyDescent="0.3">
      <c r="A274" s="552" t="s">
        <v>298</v>
      </c>
      <c r="B274" s="553"/>
      <c r="C274" s="539" t="s">
        <v>304</v>
      </c>
      <c r="D274" s="539"/>
      <c r="E274" s="539"/>
      <c r="F274" s="539"/>
      <c r="G274" s="539"/>
      <c r="H274" s="539"/>
      <c r="I274" s="539"/>
      <c r="J274" s="539"/>
      <c r="K274" s="539"/>
      <c r="L274" s="539"/>
      <c r="M274" s="539"/>
      <c r="N274" s="539"/>
      <c r="O274" s="539"/>
      <c r="P274" s="539"/>
      <c r="Q274" s="539"/>
      <c r="R274" s="539"/>
      <c r="S274" s="539"/>
      <c r="T274" s="539"/>
      <c r="U274" s="539"/>
      <c r="V274" s="539"/>
      <c r="W274" s="539"/>
      <c r="X274" s="539"/>
      <c r="Y274" s="539"/>
      <c r="Z274" s="539"/>
      <c r="AA274" s="539"/>
      <c r="AB274" s="539"/>
      <c r="AC274" s="540"/>
    </row>
    <row r="277" spans="1:46" ht="18" x14ac:dyDescent="0.4">
      <c r="A277" s="622" t="s">
        <v>50</v>
      </c>
      <c r="B277" s="622"/>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row>
    <row r="279" spans="1:46" x14ac:dyDescent="0.3">
      <c r="A279" s="346" t="s">
        <v>230</v>
      </c>
      <c r="B279" s="346" t="s">
        <v>319</v>
      </c>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row>
    <row r="280" spans="1:46" x14ac:dyDescent="0.3">
      <c r="A280" s="347"/>
      <c r="B280" s="347"/>
      <c r="C280" s="347"/>
      <c r="D280" s="347"/>
      <c r="E280" s="347"/>
      <c r="F280" s="347"/>
      <c r="G280" s="347"/>
      <c r="H280" s="347"/>
      <c r="I280" s="347"/>
      <c r="J280" s="347"/>
      <c r="K280" s="347"/>
      <c r="L280" s="347"/>
      <c r="M280" s="347"/>
      <c r="N280" s="347"/>
      <c r="O280" s="347"/>
      <c r="P280" s="347"/>
      <c r="Q280" s="348"/>
      <c r="R280" s="347"/>
      <c r="S280" s="347"/>
      <c r="T280" s="347"/>
      <c r="U280" s="347"/>
      <c r="V280" s="347"/>
      <c r="W280" s="347"/>
      <c r="X280" s="347"/>
      <c r="Y280" s="347"/>
      <c r="Z280" s="347"/>
      <c r="AA280" s="347"/>
      <c r="AB280" s="347"/>
      <c r="AC280" s="349"/>
    </row>
    <row r="281" spans="1:46" ht="29.25" customHeight="1" x14ac:dyDescent="0.3">
      <c r="A281" s="612" t="s">
        <v>327</v>
      </c>
      <c r="B281" s="612"/>
      <c r="C281" s="612"/>
      <c r="D281" s="612"/>
      <c r="E281" s="612"/>
      <c r="F281" s="612"/>
      <c r="G281" s="612"/>
      <c r="H281" s="612"/>
      <c r="I281" s="612"/>
      <c r="J281" s="612"/>
      <c r="K281" s="612"/>
      <c r="L281" s="612"/>
      <c r="M281" s="612"/>
      <c r="N281" s="612"/>
      <c r="O281" s="612"/>
      <c r="P281" s="612"/>
      <c r="Q281" s="612"/>
      <c r="R281" s="612"/>
      <c r="S281" s="612"/>
      <c r="T281" s="612"/>
      <c r="U281" s="612"/>
      <c r="V281" s="612"/>
      <c r="W281" s="612"/>
      <c r="X281" s="612"/>
      <c r="Y281" s="612"/>
      <c r="Z281" s="612"/>
      <c r="AA281" s="612"/>
      <c r="AB281" s="612"/>
      <c r="AC281" s="612"/>
      <c r="AM281" s="118"/>
      <c r="AN281" s="118"/>
      <c r="AO281" s="118"/>
      <c r="AP281" s="118"/>
      <c r="AT281" s="118"/>
    </row>
    <row r="282" spans="1:46" ht="18" customHeight="1" x14ac:dyDescent="0.3">
      <c r="A282" s="563" t="s">
        <v>318</v>
      </c>
      <c r="B282" s="563"/>
      <c r="C282" s="563"/>
      <c r="D282" s="563"/>
      <c r="E282" s="563"/>
      <c r="F282" s="563"/>
      <c r="G282" s="563"/>
      <c r="H282" s="563"/>
      <c r="I282" s="563"/>
      <c r="J282" s="350"/>
      <c r="K282" s="350"/>
      <c r="L282" s="350"/>
      <c r="M282" s="350"/>
      <c r="N282" s="350"/>
      <c r="O282" s="350"/>
      <c r="P282" s="350"/>
      <c r="Q282" s="350"/>
      <c r="R282" s="350"/>
      <c r="S282" s="350"/>
      <c r="T282" s="350"/>
      <c r="U282" s="350"/>
      <c r="V282" s="350"/>
      <c r="W282" s="350"/>
      <c r="X282" s="350"/>
      <c r="Y282" s="350"/>
      <c r="Z282" s="350"/>
      <c r="AA282" s="350"/>
      <c r="AB282" s="350"/>
      <c r="AC282" s="350"/>
      <c r="AM282" s="118"/>
      <c r="AN282" s="118"/>
      <c r="AO282" s="118"/>
      <c r="AP282" s="118"/>
      <c r="AT282" s="118"/>
    </row>
    <row r="283" spans="1:46" ht="18" customHeight="1" x14ac:dyDescent="0.3">
      <c r="A283" s="326"/>
      <c r="B283" s="326"/>
      <c r="C283" s="326"/>
      <c r="D283" s="326"/>
      <c r="E283" s="326"/>
      <c r="F283" s="326"/>
      <c r="G283" s="326"/>
      <c r="H283" s="326"/>
      <c r="I283" s="326"/>
      <c r="J283" s="321"/>
      <c r="K283" s="321"/>
      <c r="L283" s="321"/>
      <c r="M283" s="321"/>
      <c r="N283" s="321"/>
      <c r="O283" s="321"/>
      <c r="P283" s="321"/>
      <c r="Q283" s="321"/>
      <c r="R283" s="321"/>
      <c r="S283" s="321"/>
      <c r="T283" s="321"/>
      <c r="U283" s="321"/>
      <c r="V283" s="321"/>
      <c r="W283" s="321"/>
      <c r="X283" s="321"/>
      <c r="Y283" s="321"/>
      <c r="Z283" s="321"/>
      <c r="AA283" s="321"/>
      <c r="AB283" s="321"/>
      <c r="AC283" s="321"/>
      <c r="AM283" s="118"/>
      <c r="AN283" s="118"/>
      <c r="AO283" s="118"/>
      <c r="AP283" s="118"/>
      <c r="AT283" s="118"/>
    </row>
    <row r="284" spans="1:46" ht="19.5" customHeight="1" x14ac:dyDescent="0.3">
      <c r="A284" s="544" t="s">
        <v>132</v>
      </c>
      <c r="B284" s="545"/>
      <c r="C284" s="545"/>
      <c r="D284" s="545"/>
      <c r="E284" s="545"/>
      <c r="F284" s="545"/>
      <c r="G284" s="545"/>
      <c r="H284" s="545"/>
      <c r="I284" s="545"/>
      <c r="J284" s="545"/>
      <c r="K284" s="545"/>
      <c r="L284" s="545"/>
      <c r="M284" s="545"/>
      <c r="N284" s="545"/>
      <c r="O284" s="545"/>
      <c r="P284" s="545"/>
      <c r="Q284" s="545"/>
      <c r="R284" s="545"/>
      <c r="S284" s="545"/>
      <c r="T284" s="545"/>
      <c r="U284" s="545"/>
      <c r="V284" s="545"/>
      <c r="W284" s="545"/>
      <c r="X284" s="546"/>
      <c r="Y284" s="569" t="s">
        <v>28</v>
      </c>
      <c r="Z284" s="570"/>
      <c r="AA284" s="570"/>
      <c r="AB284" s="613"/>
      <c r="AC284" s="142"/>
      <c r="AD284" s="6">
        <v>0</v>
      </c>
      <c r="AE284" s="150" t="str">
        <f>IF(AD284=1,AF284,IF(AD284=2,AF285,IF(AD284=3,AF286,IF(AD284=4,AF287,""))))</f>
        <v/>
      </c>
      <c r="AF284" s="118">
        <v>-0.5</v>
      </c>
      <c r="AM284" s="118"/>
      <c r="AN284" s="118"/>
      <c r="AO284" s="118"/>
      <c r="AP284" s="118"/>
      <c r="AT284" s="118"/>
    </row>
    <row r="285" spans="1:46" ht="19.5" customHeight="1" x14ac:dyDescent="0.3">
      <c r="A285" s="544" t="s">
        <v>133</v>
      </c>
      <c r="B285" s="545"/>
      <c r="C285" s="545"/>
      <c r="D285" s="545"/>
      <c r="E285" s="545"/>
      <c r="F285" s="545"/>
      <c r="G285" s="545"/>
      <c r="H285" s="545"/>
      <c r="I285" s="545"/>
      <c r="J285" s="545"/>
      <c r="K285" s="545"/>
      <c r="L285" s="545"/>
      <c r="M285" s="545"/>
      <c r="N285" s="545"/>
      <c r="O285" s="545"/>
      <c r="P285" s="545"/>
      <c r="Q285" s="545"/>
      <c r="R285" s="545"/>
      <c r="S285" s="545"/>
      <c r="T285" s="545"/>
      <c r="U285" s="545"/>
      <c r="V285" s="545"/>
      <c r="W285" s="545"/>
      <c r="X285" s="546"/>
      <c r="Y285" s="569" t="s">
        <v>29</v>
      </c>
      <c r="Z285" s="570"/>
      <c r="AA285" s="570"/>
      <c r="AB285" s="613"/>
      <c r="AC285" s="142"/>
      <c r="AF285" s="118">
        <v>0</v>
      </c>
      <c r="AM285" s="118"/>
      <c r="AN285" s="118"/>
      <c r="AO285" s="118"/>
      <c r="AP285" s="118"/>
      <c r="AT285" s="118"/>
    </row>
    <row r="286" spans="1:46" ht="31.5" customHeight="1" x14ac:dyDescent="0.3">
      <c r="A286" s="544" t="s">
        <v>134</v>
      </c>
      <c r="B286" s="545"/>
      <c r="C286" s="545"/>
      <c r="D286" s="545"/>
      <c r="E286" s="545"/>
      <c r="F286" s="545"/>
      <c r="G286" s="545"/>
      <c r="H286" s="545"/>
      <c r="I286" s="545"/>
      <c r="J286" s="545"/>
      <c r="K286" s="545"/>
      <c r="L286" s="545"/>
      <c r="M286" s="545"/>
      <c r="N286" s="545"/>
      <c r="O286" s="545"/>
      <c r="P286" s="545"/>
      <c r="Q286" s="545"/>
      <c r="R286" s="545"/>
      <c r="S286" s="545"/>
      <c r="T286" s="545"/>
      <c r="U286" s="545"/>
      <c r="V286" s="545"/>
      <c r="W286" s="545"/>
      <c r="X286" s="546"/>
      <c r="Y286" s="569" t="s">
        <v>30</v>
      </c>
      <c r="Z286" s="570"/>
      <c r="AA286" s="570"/>
      <c r="AB286" s="613"/>
      <c r="AC286" s="142"/>
      <c r="AF286" s="118">
        <v>0.25</v>
      </c>
      <c r="AM286" s="118"/>
      <c r="AN286" s="118"/>
      <c r="AO286" s="118"/>
      <c r="AP286" s="118"/>
      <c r="AT286" s="118"/>
    </row>
    <row r="287" spans="1:46" ht="18" customHeight="1" x14ac:dyDescent="0.3">
      <c r="A287" s="544" t="s">
        <v>135</v>
      </c>
      <c r="B287" s="545"/>
      <c r="C287" s="545"/>
      <c r="D287" s="545"/>
      <c r="E287" s="545"/>
      <c r="F287" s="545"/>
      <c r="G287" s="545"/>
      <c r="H287" s="545"/>
      <c r="I287" s="545"/>
      <c r="J287" s="545"/>
      <c r="K287" s="545"/>
      <c r="L287" s="545"/>
      <c r="M287" s="545"/>
      <c r="N287" s="545"/>
      <c r="O287" s="545"/>
      <c r="P287" s="545"/>
      <c r="Q287" s="545"/>
      <c r="R287" s="545"/>
      <c r="S287" s="545"/>
      <c r="T287" s="545"/>
      <c r="U287" s="545"/>
      <c r="V287" s="545"/>
      <c r="W287" s="545"/>
      <c r="X287" s="546"/>
      <c r="Y287" s="569" t="s">
        <v>31</v>
      </c>
      <c r="Z287" s="570"/>
      <c r="AA287" s="570"/>
      <c r="AB287" s="613"/>
      <c r="AC287" s="142"/>
      <c r="AF287" s="118">
        <v>0.5</v>
      </c>
      <c r="AM287" s="118"/>
      <c r="AN287" s="118"/>
      <c r="AO287" s="118"/>
      <c r="AP287" s="118"/>
      <c r="AT287" s="118"/>
    </row>
    <row r="288" spans="1:46" ht="18" customHeight="1" x14ac:dyDescent="0.3">
      <c r="A288" s="337"/>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8"/>
      <c r="Z288" s="338"/>
      <c r="AA288" s="338"/>
      <c r="AB288" s="338"/>
      <c r="AC288" s="127"/>
      <c r="AM288" s="118"/>
      <c r="AN288" s="118"/>
      <c r="AO288" s="118"/>
      <c r="AP288" s="118"/>
      <c r="AT288" s="118"/>
    </row>
    <row r="289" spans="1:63" ht="18" customHeight="1" x14ac:dyDescent="0.3">
      <c r="A289" s="566" t="s">
        <v>101</v>
      </c>
      <c r="B289" s="567"/>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8"/>
      <c r="AM289" s="118"/>
      <c r="AN289" s="118"/>
      <c r="AO289" s="118"/>
      <c r="AP289" s="118"/>
      <c r="AT289" s="118"/>
    </row>
    <row r="290" spans="1:63" x14ac:dyDescent="0.3">
      <c r="A290" s="515"/>
      <c r="B290" s="516"/>
      <c r="C290" s="516"/>
      <c r="D290" s="516"/>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6"/>
      <c r="AA290" s="516"/>
      <c r="AB290" s="516"/>
      <c r="AC290" s="517"/>
      <c r="AM290" s="118"/>
      <c r="AN290" s="118"/>
      <c r="AO290" s="118"/>
      <c r="AP290" s="118"/>
      <c r="AT290" s="317">
        <f>A290</f>
        <v>0</v>
      </c>
    </row>
    <row r="291" spans="1:63" ht="18" customHeight="1" x14ac:dyDescent="0.3">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c r="AA291" s="313"/>
      <c r="AB291" s="313"/>
      <c r="AC291" s="313"/>
      <c r="AM291" s="118"/>
      <c r="AN291" s="118"/>
      <c r="AO291" s="118"/>
      <c r="AP291" s="118"/>
      <c r="AT291" s="118"/>
    </row>
    <row r="293" spans="1:63" x14ac:dyDescent="0.3">
      <c r="A293" s="642" t="s">
        <v>317</v>
      </c>
      <c r="B293" s="642"/>
      <c r="C293" s="642"/>
      <c r="D293" s="642"/>
      <c r="E293" s="642"/>
      <c r="F293" s="642"/>
      <c r="G293" s="642"/>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M293" s="118"/>
      <c r="AN293" s="118"/>
      <c r="AO293" s="118"/>
      <c r="AP293" s="118"/>
      <c r="AT293" s="118"/>
      <c r="BK293" s="330"/>
    </row>
    <row r="294" spans="1:63" x14ac:dyDescent="0.3">
      <c r="A294" s="351"/>
      <c r="B294" s="351"/>
      <c r="C294" s="351"/>
      <c r="D294" s="351"/>
      <c r="E294" s="351"/>
      <c r="F294" s="351"/>
      <c r="G294" s="351"/>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M294" s="118"/>
      <c r="AN294" s="118"/>
      <c r="AO294" s="118"/>
      <c r="AP294" s="118"/>
      <c r="AT294" s="118"/>
      <c r="BK294" s="330"/>
    </row>
    <row r="295" spans="1:63" ht="20.25" customHeight="1" x14ac:dyDescent="0.3">
      <c r="A295" s="645" t="s">
        <v>323</v>
      </c>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7"/>
      <c r="Y295" s="569" t="s">
        <v>28</v>
      </c>
      <c r="Z295" s="570"/>
      <c r="AA295" s="570"/>
      <c r="AB295" s="570"/>
      <c r="AC295" s="332"/>
      <c r="AD295" s="325">
        <v>0</v>
      </c>
      <c r="AE295" s="331" t="str">
        <f>IF(AD295=1,AF295,IF(AD295=2,AF296,IF(AD295=3,AF297,"")))</f>
        <v/>
      </c>
      <c r="AF295" s="118">
        <v>-0.5</v>
      </c>
      <c r="AM295" s="118"/>
      <c r="AN295" s="118"/>
      <c r="AO295" s="118"/>
      <c r="AP295" s="118"/>
      <c r="AT295" s="118"/>
    </row>
    <row r="296" spans="1:63" ht="32.25" customHeight="1" x14ac:dyDescent="0.3">
      <c r="A296" s="650" t="s">
        <v>324</v>
      </c>
      <c r="B296" s="651"/>
      <c r="C296" s="651"/>
      <c r="D296" s="651"/>
      <c r="E296" s="651"/>
      <c r="F296" s="651"/>
      <c r="G296" s="651"/>
      <c r="H296" s="651"/>
      <c r="I296" s="651"/>
      <c r="J296" s="651"/>
      <c r="K296" s="651"/>
      <c r="L296" s="651"/>
      <c r="M296" s="651"/>
      <c r="N296" s="651"/>
      <c r="O296" s="651"/>
      <c r="P296" s="651"/>
      <c r="Q296" s="651"/>
      <c r="R296" s="651"/>
      <c r="S296" s="651"/>
      <c r="T296" s="651"/>
      <c r="U296" s="651"/>
      <c r="V296" s="651"/>
      <c r="W296" s="651"/>
      <c r="X296" s="652"/>
      <c r="Y296" s="569" t="s">
        <v>29</v>
      </c>
      <c r="Z296" s="570"/>
      <c r="AA296" s="570"/>
      <c r="AB296" s="570"/>
      <c r="AC296" s="333"/>
      <c r="AD296" s="174"/>
      <c r="AF296" s="118">
        <v>0</v>
      </c>
      <c r="AM296" s="118"/>
      <c r="AN296" s="118"/>
      <c r="AO296" s="118"/>
      <c r="AP296" s="118"/>
      <c r="AT296" s="118"/>
    </row>
    <row r="297" spans="1:63" ht="23.25" customHeight="1" x14ac:dyDescent="0.3">
      <c r="A297" s="650" t="s">
        <v>320</v>
      </c>
      <c r="B297" s="651"/>
      <c r="C297" s="651"/>
      <c r="D297" s="651"/>
      <c r="E297" s="651"/>
      <c r="F297" s="651"/>
      <c r="G297" s="651"/>
      <c r="H297" s="651"/>
      <c r="I297" s="651"/>
      <c r="J297" s="651"/>
      <c r="K297" s="651"/>
      <c r="L297" s="651"/>
      <c r="M297" s="651"/>
      <c r="N297" s="651"/>
      <c r="O297" s="651"/>
      <c r="P297" s="651"/>
      <c r="Q297" s="651"/>
      <c r="R297" s="651"/>
      <c r="S297" s="651"/>
      <c r="T297" s="651"/>
      <c r="U297" s="651"/>
      <c r="V297" s="651"/>
      <c r="W297" s="651"/>
      <c r="X297" s="652"/>
      <c r="Y297" s="569" t="s">
        <v>31</v>
      </c>
      <c r="Z297" s="570"/>
      <c r="AA297" s="570"/>
      <c r="AB297" s="570"/>
      <c r="AC297" s="332"/>
      <c r="AD297" s="174"/>
      <c r="AF297" s="118">
        <v>0.5</v>
      </c>
      <c r="AM297" s="118"/>
      <c r="AN297" s="118"/>
      <c r="AO297" s="118"/>
      <c r="AP297" s="118"/>
      <c r="AT297" s="118"/>
    </row>
    <row r="298" spans="1:63" ht="14.25" customHeight="1" x14ac:dyDescent="0.3">
      <c r="A298" s="329"/>
      <c r="B298" s="327"/>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8"/>
      <c r="Z298" s="328"/>
      <c r="AA298" s="328"/>
      <c r="AB298" s="328"/>
      <c r="AC298" s="127"/>
      <c r="AM298" s="118"/>
      <c r="AN298" s="118"/>
      <c r="AO298" s="118"/>
      <c r="AP298" s="118"/>
      <c r="AT298" s="118"/>
    </row>
    <row r="299" spans="1:63" ht="15" customHeight="1" x14ac:dyDescent="0.3">
      <c r="A299" s="566" t="s">
        <v>101</v>
      </c>
      <c r="B299" s="567"/>
      <c r="C299" s="567"/>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8"/>
    </row>
    <row r="300" spans="1:63" x14ac:dyDescent="0.3">
      <c r="A300" s="515"/>
      <c r="B300" s="516"/>
      <c r="C300" s="516"/>
      <c r="D300" s="516"/>
      <c r="E300" s="516"/>
      <c r="F300" s="516"/>
      <c r="G300" s="516"/>
      <c r="H300" s="516"/>
      <c r="I300" s="516"/>
      <c r="J300" s="516"/>
      <c r="K300" s="516"/>
      <c r="L300" s="516"/>
      <c r="M300" s="516"/>
      <c r="N300" s="516"/>
      <c r="O300" s="516"/>
      <c r="P300" s="516"/>
      <c r="Q300" s="516"/>
      <c r="R300" s="516"/>
      <c r="S300" s="516"/>
      <c r="T300" s="516"/>
      <c r="U300" s="516"/>
      <c r="V300" s="516"/>
      <c r="W300" s="516"/>
      <c r="X300" s="516"/>
      <c r="Y300" s="516"/>
      <c r="Z300" s="516"/>
      <c r="AA300" s="516"/>
      <c r="AB300" s="516"/>
      <c r="AC300" s="517"/>
      <c r="AT300" s="317">
        <f>A300</f>
        <v>0</v>
      </c>
    </row>
    <row r="301" spans="1:63" x14ac:dyDescent="0.3">
      <c r="AC301" s="118"/>
    </row>
    <row r="302" spans="1:63" ht="45" customHeight="1" x14ac:dyDescent="0.3">
      <c r="A302" s="552" t="s">
        <v>298</v>
      </c>
      <c r="B302" s="553"/>
      <c r="C302" s="539" t="s">
        <v>322</v>
      </c>
      <c r="D302" s="539"/>
      <c r="E302" s="539"/>
      <c r="F302" s="539"/>
      <c r="G302" s="539"/>
      <c r="H302" s="539"/>
      <c r="I302" s="539"/>
      <c r="J302" s="539"/>
      <c r="K302" s="539"/>
      <c r="L302" s="539"/>
      <c r="M302" s="539"/>
      <c r="N302" s="539"/>
      <c r="O302" s="539"/>
      <c r="P302" s="539"/>
      <c r="Q302" s="539"/>
      <c r="R302" s="539"/>
      <c r="S302" s="539"/>
      <c r="T302" s="539"/>
      <c r="U302" s="539"/>
      <c r="V302" s="539"/>
      <c r="W302" s="539"/>
      <c r="X302" s="539"/>
      <c r="Y302" s="539"/>
      <c r="Z302" s="539"/>
      <c r="AA302" s="539"/>
      <c r="AB302" s="539"/>
      <c r="AC302" s="540"/>
    </row>
    <row r="305" spans="1:64" x14ac:dyDescent="0.3">
      <c r="A305" s="352" t="s">
        <v>231</v>
      </c>
      <c r="B305" s="346" t="s">
        <v>177</v>
      </c>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c r="AB305" s="353"/>
      <c r="AC305" s="353"/>
    </row>
    <row r="306" spans="1:64" x14ac:dyDescent="0.3">
      <c r="A306" s="671" t="s">
        <v>316</v>
      </c>
      <c r="B306" s="672"/>
      <c r="C306" s="672"/>
      <c r="D306" s="672"/>
      <c r="E306" s="672"/>
      <c r="F306" s="672"/>
      <c r="G306" s="672"/>
      <c r="H306" s="672"/>
      <c r="I306" s="672"/>
      <c r="J306" s="672"/>
      <c r="K306" s="672"/>
      <c r="L306" s="672"/>
      <c r="M306" s="672"/>
      <c r="N306" s="672"/>
      <c r="O306" s="672"/>
      <c r="P306" s="672"/>
      <c r="Q306" s="672"/>
      <c r="R306" s="672"/>
      <c r="S306" s="672"/>
      <c r="T306" s="672"/>
      <c r="U306" s="672"/>
      <c r="V306" s="672"/>
      <c r="W306" s="672"/>
      <c r="X306" s="672"/>
      <c r="Y306" s="672"/>
      <c r="Z306" s="672"/>
      <c r="AA306" s="672"/>
      <c r="AB306" s="672"/>
      <c r="AC306" s="672"/>
    </row>
    <row r="307" spans="1:64" x14ac:dyDescent="0.3">
      <c r="A307" s="681"/>
      <c r="B307" s="672"/>
      <c r="C307" s="672"/>
      <c r="D307" s="672"/>
      <c r="E307" s="672"/>
      <c r="F307" s="672"/>
      <c r="G307" s="672"/>
      <c r="H307" s="672"/>
      <c r="I307" s="672"/>
      <c r="J307" s="672"/>
      <c r="K307" s="672"/>
      <c r="L307" s="672"/>
      <c r="M307" s="672"/>
      <c r="N307" s="672"/>
      <c r="O307" s="672"/>
      <c r="P307" s="672"/>
      <c r="Q307" s="672"/>
      <c r="R307" s="672"/>
      <c r="S307" s="672"/>
      <c r="T307" s="672"/>
      <c r="U307" s="672"/>
      <c r="V307" s="672"/>
      <c r="W307" s="672"/>
      <c r="X307" s="672"/>
      <c r="Y307" s="672"/>
      <c r="Z307" s="672"/>
      <c r="AA307" s="672"/>
      <c r="AB307" s="672"/>
      <c r="AC307" s="672"/>
    </row>
    <row r="308" spans="1:64" ht="30" customHeight="1" x14ac:dyDescent="0.3">
      <c r="A308" s="726" t="s">
        <v>329</v>
      </c>
      <c r="B308" s="727"/>
      <c r="C308" s="727"/>
      <c r="D308" s="727"/>
      <c r="E308" s="727"/>
      <c r="F308" s="727"/>
      <c r="G308" s="727"/>
      <c r="H308" s="727"/>
      <c r="I308" s="727"/>
      <c r="J308" s="727"/>
      <c r="K308" s="727"/>
      <c r="L308" s="727"/>
      <c r="M308" s="727"/>
      <c r="N308" s="727"/>
      <c r="O308" s="727"/>
      <c r="P308" s="727"/>
      <c r="Q308" s="727"/>
      <c r="R308" s="727"/>
      <c r="S308" s="727"/>
      <c r="T308" s="727"/>
      <c r="U308" s="727"/>
      <c r="V308" s="727"/>
      <c r="W308" s="727"/>
      <c r="X308" s="728"/>
      <c r="Y308" s="678" t="s">
        <v>29</v>
      </c>
      <c r="Z308" s="679"/>
      <c r="AA308" s="679"/>
      <c r="AB308" s="680"/>
      <c r="AC308" s="354"/>
      <c r="AD308" s="408">
        <v>0</v>
      </c>
      <c r="BL308" s="330"/>
    </row>
    <row r="309" spans="1:64" ht="17.25" customHeight="1" x14ac:dyDescent="0.3">
      <c r="A309" s="461"/>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0"/>
      <c r="Z309" s="460"/>
      <c r="AA309" s="460"/>
      <c r="AB309" s="460"/>
      <c r="AC309" s="464"/>
    </row>
    <row r="310" spans="1:64" ht="29.25" customHeight="1" x14ac:dyDescent="0.3">
      <c r="A310" s="586" t="s">
        <v>330</v>
      </c>
      <c r="B310" s="587"/>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8"/>
      <c r="AD310" s="118"/>
    </row>
    <row r="311" spans="1:64" ht="60.75" customHeight="1" x14ac:dyDescent="0.3">
      <c r="A311" s="465"/>
      <c r="B311" s="466"/>
      <c r="C311" s="466"/>
      <c r="D311" s="466"/>
      <c r="E311" s="466"/>
      <c r="F311" s="466"/>
      <c r="G311" s="466"/>
      <c r="H311" s="466"/>
      <c r="I311" s="466"/>
      <c r="J311" s="670" t="s">
        <v>331</v>
      </c>
      <c r="K311" s="670"/>
      <c r="L311" s="670"/>
      <c r="M311" s="670"/>
      <c r="N311" s="670"/>
      <c r="O311" s="670"/>
      <c r="P311" s="670"/>
      <c r="Q311" s="670"/>
      <c r="R311" s="670"/>
      <c r="S311" s="670"/>
      <c r="T311" s="670" t="s">
        <v>332</v>
      </c>
      <c r="U311" s="670"/>
      <c r="V311" s="670"/>
      <c r="W311" s="670"/>
      <c r="X311" s="670"/>
      <c r="Y311" s="670"/>
      <c r="Z311" s="670"/>
      <c r="AA311" s="670"/>
      <c r="AB311" s="670"/>
      <c r="AC311" s="670"/>
      <c r="AE311" s="118" t="s">
        <v>262</v>
      </c>
    </row>
    <row r="312" spans="1:64" ht="51" customHeight="1" x14ac:dyDescent="0.3">
      <c r="A312" s="664" t="s">
        <v>333</v>
      </c>
      <c r="B312" s="665"/>
      <c r="C312" s="665"/>
      <c r="D312" s="665"/>
      <c r="E312" s="665"/>
      <c r="F312" s="665"/>
      <c r="G312" s="665"/>
      <c r="H312" s="665"/>
      <c r="I312" s="665"/>
      <c r="J312" s="649" t="s">
        <v>87</v>
      </c>
      <c r="K312" s="585"/>
      <c r="L312" s="585"/>
      <c r="M312" s="585"/>
      <c r="N312" s="585"/>
      <c r="O312" s="585"/>
      <c r="P312" s="585"/>
      <c r="Q312" s="585"/>
      <c r="R312" s="585"/>
      <c r="S312" s="355"/>
      <c r="T312" s="585" t="s">
        <v>88</v>
      </c>
      <c r="U312" s="585"/>
      <c r="V312" s="585"/>
      <c r="W312" s="585"/>
      <c r="X312" s="585"/>
      <c r="Y312" s="585"/>
      <c r="Z312" s="585"/>
      <c r="AA312" s="585"/>
      <c r="AB312" s="585"/>
      <c r="AC312" s="354"/>
      <c r="AD312" s="325">
        <v>0</v>
      </c>
      <c r="AE312" s="150">
        <f>IF(AD312="","",IF(OR(AD312=0, AD312=1,AD312=4,AD312=7),0,IF(OR(AD312=3,AD312=5),0.5,IF(AD312=2,0.25,1))))</f>
        <v>0</v>
      </c>
      <c r="AF312" s="121" t="s">
        <v>263</v>
      </c>
    </row>
    <row r="313" spans="1:64" ht="33.75" customHeight="1" x14ac:dyDescent="0.3">
      <c r="A313" s="666" t="s">
        <v>334</v>
      </c>
      <c r="B313" s="667"/>
      <c r="C313" s="667"/>
      <c r="D313" s="667"/>
      <c r="E313" s="667"/>
      <c r="F313" s="667"/>
      <c r="G313" s="667"/>
      <c r="H313" s="667"/>
      <c r="I313" s="667"/>
      <c r="J313" s="649" t="s">
        <v>313</v>
      </c>
      <c r="K313" s="585"/>
      <c r="L313" s="585"/>
      <c r="M313" s="585"/>
      <c r="N313" s="585"/>
      <c r="O313" s="585"/>
      <c r="P313" s="585"/>
      <c r="Q313" s="585"/>
      <c r="R313" s="585"/>
      <c r="S313" s="355"/>
      <c r="T313" s="585" t="s">
        <v>312</v>
      </c>
      <c r="U313" s="585"/>
      <c r="V313" s="585"/>
      <c r="W313" s="585"/>
      <c r="X313" s="585"/>
      <c r="Y313" s="585"/>
      <c r="Z313" s="585"/>
      <c r="AA313" s="585"/>
      <c r="AB313" s="585"/>
      <c r="AC313" s="354"/>
      <c r="AE313" s="150" t="str">
        <f>IF(AD312=0,"",AD312)</f>
        <v/>
      </c>
      <c r="AF313" s="121" t="s">
        <v>264</v>
      </c>
    </row>
    <row r="314" spans="1:64" ht="75" customHeight="1" x14ac:dyDescent="0.3">
      <c r="A314" s="668" t="s">
        <v>335</v>
      </c>
      <c r="B314" s="669"/>
      <c r="C314" s="669"/>
      <c r="D314" s="669"/>
      <c r="E314" s="669"/>
      <c r="F314" s="669"/>
      <c r="G314" s="669"/>
      <c r="H314" s="669"/>
      <c r="I314" s="669"/>
      <c r="J314" s="649" t="s">
        <v>314</v>
      </c>
      <c r="K314" s="585"/>
      <c r="L314" s="585"/>
      <c r="M314" s="585"/>
      <c r="N314" s="585"/>
      <c r="O314" s="585"/>
      <c r="P314" s="585"/>
      <c r="Q314" s="585"/>
      <c r="R314" s="585"/>
      <c r="S314" s="355"/>
      <c r="T314" s="585" t="s">
        <v>315</v>
      </c>
      <c r="U314" s="585"/>
      <c r="V314" s="585"/>
      <c r="W314" s="585"/>
      <c r="X314" s="585"/>
      <c r="Y314" s="585"/>
      <c r="Z314" s="585"/>
      <c r="AA314" s="585"/>
      <c r="AB314" s="585"/>
      <c r="AC314" s="354"/>
    </row>
    <row r="315" spans="1:64" x14ac:dyDescent="0.3">
      <c r="I315" s="132"/>
      <c r="J315" s="132"/>
      <c r="K315" s="132"/>
      <c r="L315" s="132"/>
      <c r="M315" s="132"/>
      <c r="N315" s="132"/>
      <c r="O315" s="132"/>
      <c r="P315" s="132"/>
      <c r="Q315" s="132"/>
      <c r="R315" s="132"/>
      <c r="S315" s="132"/>
      <c r="T315" s="132"/>
      <c r="U315" s="132"/>
      <c r="V315" s="132"/>
      <c r="W315" s="132"/>
      <c r="X315" s="132"/>
      <c r="Y315" s="132"/>
      <c r="Z315" s="132"/>
      <c r="AA315" s="132"/>
      <c r="AB315" s="132"/>
    </row>
    <row r="316" spans="1:64" ht="15" customHeight="1" x14ac:dyDescent="0.3">
      <c r="A316" s="566" t="s">
        <v>101</v>
      </c>
      <c r="B316" s="567"/>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8"/>
    </row>
    <row r="317" spans="1:64" x14ac:dyDescent="0.3">
      <c r="A317" s="515"/>
      <c r="B317" s="516"/>
      <c r="C317" s="516"/>
      <c r="D317" s="516"/>
      <c r="E317" s="516"/>
      <c r="F317" s="516"/>
      <c r="G317" s="516"/>
      <c r="H317" s="516"/>
      <c r="I317" s="516"/>
      <c r="J317" s="516"/>
      <c r="K317" s="516"/>
      <c r="L317" s="516"/>
      <c r="M317" s="516"/>
      <c r="N317" s="516"/>
      <c r="O317" s="516"/>
      <c r="P317" s="516"/>
      <c r="Q317" s="516"/>
      <c r="R317" s="516"/>
      <c r="S317" s="516"/>
      <c r="T317" s="516"/>
      <c r="U317" s="516"/>
      <c r="V317" s="516"/>
      <c r="W317" s="516"/>
      <c r="X317" s="516"/>
      <c r="Y317" s="516"/>
      <c r="Z317" s="516"/>
      <c r="AA317" s="516"/>
      <c r="AB317" s="516"/>
      <c r="AC317" s="517"/>
      <c r="AT317" s="317">
        <f>A317</f>
        <v>0</v>
      </c>
    </row>
    <row r="318" spans="1:64" x14ac:dyDescent="0.3">
      <c r="AC318" s="118"/>
    </row>
    <row r="319" spans="1:64" ht="45" customHeight="1" x14ac:dyDescent="0.3">
      <c r="A319" s="552" t="s">
        <v>298</v>
      </c>
      <c r="B319" s="553"/>
      <c r="C319" s="539" t="s">
        <v>305</v>
      </c>
      <c r="D319" s="539"/>
      <c r="E319" s="539"/>
      <c r="F319" s="539"/>
      <c r="G319" s="539"/>
      <c r="H319" s="539"/>
      <c r="I319" s="539"/>
      <c r="J319" s="539"/>
      <c r="K319" s="539"/>
      <c r="L319" s="539"/>
      <c r="M319" s="539"/>
      <c r="N319" s="539"/>
      <c r="O319" s="539"/>
      <c r="P319" s="539"/>
      <c r="Q319" s="539"/>
      <c r="R319" s="539"/>
      <c r="S319" s="539"/>
      <c r="T319" s="539"/>
      <c r="U319" s="539"/>
      <c r="V319" s="539"/>
      <c r="W319" s="539"/>
      <c r="X319" s="539"/>
      <c r="Y319" s="539"/>
      <c r="Z319" s="539"/>
      <c r="AA319" s="539"/>
      <c r="AB319" s="539"/>
      <c r="AC319" s="540"/>
    </row>
    <row r="320" spans="1:64" x14ac:dyDescent="0.3">
      <c r="AM320" s="118"/>
      <c r="AN320" s="118"/>
      <c r="AO320" s="118"/>
      <c r="AP320" s="118"/>
      <c r="AT320" s="118"/>
    </row>
    <row r="322" spans="1:68" x14ac:dyDescent="0.3">
      <c r="A322" s="163" t="s">
        <v>229</v>
      </c>
      <c r="B322" s="149" t="s">
        <v>180</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M322" s="118"/>
      <c r="AN322" s="118"/>
      <c r="AO322" s="118"/>
      <c r="AP322" s="118"/>
      <c r="AT322" s="118"/>
    </row>
    <row r="323" spans="1:68" x14ac:dyDescent="0.3">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M323" s="118"/>
      <c r="AN323" s="118"/>
      <c r="AO323" s="118"/>
      <c r="AP323" s="118"/>
      <c r="AT323" s="118"/>
    </row>
    <row r="324" spans="1:68" ht="32.25" customHeight="1" x14ac:dyDescent="0.3">
      <c r="A324" s="560" t="s">
        <v>144</v>
      </c>
      <c r="B324" s="560"/>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0"/>
      <c r="AC324" s="560"/>
      <c r="AE324" s="118" t="s">
        <v>272</v>
      </c>
      <c r="AM324" s="118"/>
      <c r="AN324" s="118"/>
      <c r="AO324" s="118"/>
      <c r="AP324" s="118"/>
      <c r="AT324" s="118"/>
      <c r="BK324" s="365"/>
      <c r="BL324" s="365"/>
      <c r="BM324" s="365"/>
      <c r="BN324" s="365"/>
      <c r="BO324" s="365"/>
      <c r="BP324" s="365"/>
    </row>
    <row r="325" spans="1:68" ht="17.25" customHeight="1" x14ac:dyDescent="0.3">
      <c r="A325" s="643" t="s">
        <v>52</v>
      </c>
      <c r="B325" s="643"/>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543" t="s">
        <v>29</v>
      </c>
      <c r="Z325" s="558"/>
      <c r="AA325" s="558"/>
      <c r="AB325" s="558"/>
      <c r="AC325" s="142"/>
      <c r="AD325" s="6">
        <v>0</v>
      </c>
      <c r="AE325" s="150" t="str">
        <f>IF(AD325=1,AF325,IF(AND(OR(AD328=TRUE,AD329=TRUE,AD330=TRUE,AD331=TRUE,AD332=TRUE,AD333=TRUE),AD325=2),AF326,""))</f>
        <v/>
      </c>
      <c r="AF325" s="118">
        <v>0</v>
      </c>
      <c r="AM325" s="118"/>
      <c r="AN325" s="118"/>
      <c r="AO325" s="118"/>
      <c r="AP325" s="118"/>
      <c r="AT325" s="118"/>
    </row>
    <row r="326" spans="1:68" ht="17.25" customHeight="1" x14ac:dyDescent="0.3">
      <c r="A326" s="643" t="s">
        <v>53</v>
      </c>
      <c r="B326" s="643"/>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543" t="s">
        <v>44</v>
      </c>
      <c r="Z326" s="558"/>
      <c r="AA326" s="558"/>
      <c r="AB326" s="558"/>
      <c r="AC326" s="142"/>
      <c r="AF326" s="118">
        <v>1</v>
      </c>
      <c r="AM326" s="118"/>
      <c r="AN326" s="118"/>
      <c r="AO326" s="118"/>
      <c r="AP326" s="118"/>
      <c r="AT326" s="118"/>
    </row>
    <row r="327" spans="1:68" ht="18.75" customHeight="1" x14ac:dyDescent="0.3">
      <c r="A327" s="144"/>
      <c r="B327" s="470" t="s">
        <v>100</v>
      </c>
      <c r="C327" s="166"/>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8"/>
      <c r="Z327" s="168"/>
      <c r="AA327" s="168"/>
      <c r="AB327" s="168"/>
      <c r="AC327" s="127"/>
      <c r="AE327" s="118" t="s">
        <v>273</v>
      </c>
      <c r="AM327" s="118"/>
      <c r="AN327" s="118"/>
      <c r="AO327" s="118"/>
      <c r="AP327" s="118"/>
      <c r="AT327" s="118"/>
    </row>
    <row r="328" spans="1:68" ht="33.75" customHeight="1" x14ac:dyDescent="0.3">
      <c r="A328" s="144"/>
      <c r="B328" s="169"/>
      <c r="C328" s="564" t="s">
        <v>268</v>
      </c>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170"/>
      <c r="Z328" s="170"/>
      <c r="AA328" s="170"/>
      <c r="AB328" s="171"/>
      <c r="AC328" s="172"/>
      <c r="AD328" s="6" t="b">
        <v>0</v>
      </c>
      <c r="AE328" s="131">
        <f>IF(AND(AD328=FALSE,AD329=FALSE,AD330=FALSE,AD331=FALSE,AD332=FALSE,AD333=FALSE),0,1)</f>
        <v>0</v>
      </c>
      <c r="AF328" s="118" t="s">
        <v>274</v>
      </c>
      <c r="AM328" s="118"/>
      <c r="AN328" s="118"/>
      <c r="AO328" s="118"/>
      <c r="AP328" s="118"/>
      <c r="AT328" s="118"/>
    </row>
    <row r="329" spans="1:68" ht="45" customHeight="1" x14ac:dyDescent="0.3">
      <c r="A329" s="132"/>
      <c r="B329" s="169"/>
      <c r="C329" s="564" t="s">
        <v>269</v>
      </c>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170"/>
      <c r="Z329" s="170"/>
      <c r="AA329" s="170"/>
      <c r="AB329" s="171"/>
      <c r="AC329" s="173"/>
      <c r="AD329" s="6" t="b">
        <v>0</v>
      </c>
      <c r="AM329" s="118"/>
      <c r="AN329" s="118"/>
      <c r="AO329" s="118"/>
      <c r="AP329" s="118"/>
      <c r="AT329" s="118"/>
    </row>
    <row r="330" spans="1:68" ht="47.25" customHeight="1" x14ac:dyDescent="0.3">
      <c r="A330" s="144"/>
      <c r="B330" s="169"/>
      <c r="C330" s="564" t="s">
        <v>270</v>
      </c>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170"/>
      <c r="Z330" s="170"/>
      <c r="AA330" s="170"/>
      <c r="AB330" s="171"/>
      <c r="AC330" s="173"/>
      <c r="AD330" s="117" t="b">
        <v>0</v>
      </c>
      <c r="AM330" s="118"/>
      <c r="AN330" s="118"/>
      <c r="AO330" s="118"/>
      <c r="AP330" s="118"/>
      <c r="AT330" s="118"/>
    </row>
    <row r="331" spans="1:68" ht="17.25" customHeight="1" x14ac:dyDescent="0.3">
      <c r="A331" s="144"/>
      <c r="B331" s="169"/>
      <c r="C331" s="564" t="s">
        <v>271</v>
      </c>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170"/>
      <c r="Z331" s="170"/>
      <c r="AA331" s="170"/>
      <c r="AB331" s="171"/>
      <c r="AC331" s="173"/>
      <c r="AD331" s="6" t="b">
        <v>0</v>
      </c>
      <c r="AM331" s="118"/>
      <c r="AN331" s="118"/>
      <c r="AO331" s="118"/>
      <c r="AP331" s="118"/>
      <c r="AT331" s="118"/>
    </row>
    <row r="332" spans="1:68" ht="48" customHeight="1" x14ac:dyDescent="0.3">
      <c r="A332" s="144"/>
      <c r="B332" s="169"/>
      <c r="C332" s="564" t="s">
        <v>297</v>
      </c>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170"/>
      <c r="AA332" s="170"/>
      <c r="AB332" s="171"/>
      <c r="AC332" s="173"/>
      <c r="AD332" s="6" t="b">
        <v>0</v>
      </c>
      <c r="AM332" s="118"/>
      <c r="AN332" s="118"/>
      <c r="AO332" s="118"/>
      <c r="AP332" s="118"/>
      <c r="AT332" s="118"/>
    </row>
    <row r="333" spans="1:68" ht="17.25" customHeight="1" x14ac:dyDescent="0.3">
      <c r="A333" s="144"/>
      <c r="B333" s="169"/>
      <c r="C333" s="564" t="s">
        <v>99</v>
      </c>
      <c r="D333" s="565"/>
      <c r="E333" s="565"/>
      <c r="F333" s="565"/>
      <c r="G333" s="565"/>
      <c r="H333" s="565"/>
      <c r="I333" s="565"/>
      <c r="J333" s="565"/>
      <c r="K333" s="565"/>
      <c r="L333" s="565"/>
      <c r="M333" s="565"/>
      <c r="N333" s="565"/>
      <c r="O333" s="565"/>
      <c r="P333" s="565"/>
      <c r="Q333" s="565"/>
      <c r="R333" s="565"/>
      <c r="S333" s="565"/>
      <c r="T333" s="565"/>
      <c r="U333" s="565"/>
      <c r="V333" s="565"/>
      <c r="W333" s="565"/>
      <c r="X333" s="565"/>
      <c r="Y333" s="170"/>
      <c r="Z333" s="170"/>
      <c r="AA333" s="170"/>
      <c r="AB333" s="171"/>
      <c r="AC333" s="173"/>
      <c r="AD333" s="6" t="b">
        <v>0</v>
      </c>
      <c r="AM333" s="118"/>
      <c r="AN333" s="118"/>
      <c r="AO333" s="118"/>
      <c r="AP333" s="118"/>
      <c r="AT333" s="118"/>
    </row>
    <row r="334" spans="1:68" ht="12.75" customHeight="1" x14ac:dyDescent="0.3">
      <c r="A334" s="265"/>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E334" s="174"/>
    </row>
    <row r="335" spans="1:68" ht="15" customHeight="1" x14ac:dyDescent="0.3">
      <c r="A335" s="566" t="s">
        <v>101</v>
      </c>
      <c r="B335" s="567"/>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8"/>
    </row>
    <row r="336" spans="1:68" x14ac:dyDescent="0.3">
      <c r="A336" s="515"/>
      <c r="B336" s="516"/>
      <c r="C336" s="516"/>
      <c r="D336" s="516"/>
      <c r="E336" s="516"/>
      <c r="F336" s="516"/>
      <c r="G336" s="516"/>
      <c r="H336" s="516"/>
      <c r="I336" s="516"/>
      <c r="J336" s="516"/>
      <c r="K336" s="516"/>
      <c r="L336" s="516"/>
      <c r="M336" s="516"/>
      <c r="N336" s="516"/>
      <c r="O336" s="516"/>
      <c r="P336" s="516"/>
      <c r="Q336" s="516"/>
      <c r="R336" s="516"/>
      <c r="S336" s="516"/>
      <c r="T336" s="516"/>
      <c r="U336" s="516"/>
      <c r="V336" s="516"/>
      <c r="W336" s="516"/>
      <c r="X336" s="516"/>
      <c r="Y336" s="516"/>
      <c r="Z336" s="516"/>
      <c r="AA336" s="516"/>
      <c r="AB336" s="516"/>
      <c r="AC336" s="517"/>
      <c r="AT336" s="317">
        <f>A336</f>
        <v>0</v>
      </c>
    </row>
    <row r="337" spans="1:64" x14ac:dyDescent="0.3">
      <c r="AC337" s="118"/>
    </row>
    <row r="338" spans="1:64" ht="45" customHeight="1" x14ac:dyDescent="0.3">
      <c r="A338" s="552" t="s">
        <v>298</v>
      </c>
      <c r="B338" s="553"/>
      <c r="C338" s="539" t="s">
        <v>306</v>
      </c>
      <c r="D338" s="539"/>
      <c r="E338" s="539"/>
      <c r="F338" s="539"/>
      <c r="G338" s="539"/>
      <c r="H338" s="539"/>
      <c r="I338" s="539"/>
      <c r="J338" s="539"/>
      <c r="K338" s="539"/>
      <c r="L338" s="539"/>
      <c r="M338" s="539"/>
      <c r="N338" s="539"/>
      <c r="O338" s="539"/>
      <c r="P338" s="539"/>
      <c r="Q338" s="539"/>
      <c r="R338" s="539"/>
      <c r="S338" s="539"/>
      <c r="T338" s="539"/>
      <c r="U338" s="539"/>
      <c r="V338" s="539"/>
      <c r="W338" s="539"/>
      <c r="X338" s="539"/>
      <c r="Y338" s="539"/>
      <c r="Z338" s="539"/>
      <c r="AA338" s="539"/>
      <c r="AB338" s="539"/>
      <c r="AC338" s="540"/>
    </row>
    <row r="339" spans="1:64" ht="15" customHeight="1" x14ac:dyDescent="0.3"/>
    <row r="340" spans="1:64" ht="13.5" customHeight="1" x14ac:dyDescent="0.3"/>
    <row r="341" spans="1:64" x14ac:dyDescent="0.3">
      <c r="A341" s="149" t="s">
        <v>227</v>
      </c>
      <c r="B341" s="644" t="s">
        <v>228</v>
      </c>
      <c r="C341" s="644"/>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c r="AA341" s="644"/>
      <c r="AB341" s="644"/>
      <c r="AC341" s="644"/>
    </row>
    <row r="342" spans="1:64" x14ac:dyDescent="0.3">
      <c r="Q342" s="154"/>
    </row>
    <row r="343" spans="1:64" ht="33" customHeight="1" x14ac:dyDescent="0.3">
      <c r="A343" s="560" t="s">
        <v>226</v>
      </c>
      <c r="B343" s="560"/>
      <c r="C343" s="560"/>
      <c r="D343" s="560"/>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c r="AA343" s="560"/>
      <c r="AB343" s="560"/>
      <c r="AC343" s="560"/>
      <c r="BL343" s="365"/>
    </row>
    <row r="344" spans="1:64" ht="27.75" customHeight="1" x14ac:dyDescent="0.3">
      <c r="A344" s="589" t="s">
        <v>136</v>
      </c>
      <c r="B344" s="550"/>
      <c r="C344" s="550"/>
      <c r="D344" s="550"/>
      <c r="E344" s="550"/>
      <c r="F344" s="550"/>
      <c r="G344" s="550"/>
      <c r="H344" s="550"/>
      <c r="I344" s="550"/>
      <c r="J344" s="550"/>
      <c r="K344" s="550"/>
      <c r="L344" s="550"/>
      <c r="M344" s="550"/>
      <c r="N344" s="550"/>
      <c r="O344" s="550"/>
      <c r="P344" s="550"/>
      <c r="Q344" s="550"/>
      <c r="R344" s="550"/>
      <c r="S344" s="550"/>
      <c r="T344" s="550"/>
      <c r="U344" s="550"/>
      <c r="V344" s="550"/>
      <c r="W344" s="550"/>
      <c r="X344" s="551"/>
      <c r="Y344" s="536" t="s">
        <v>43</v>
      </c>
      <c r="Z344" s="537"/>
      <c r="AA344" s="537"/>
      <c r="AB344" s="538"/>
      <c r="AC344" s="142"/>
      <c r="AD344" s="6">
        <v>0</v>
      </c>
      <c r="AE344" s="150" t="str">
        <f>IF(AD344=1,AF344,IF(AD344=2,AF345,IF(AD344=3,AF346,IF(AD344=4,AF347,""))))</f>
        <v/>
      </c>
      <c r="AF344" s="118">
        <v>-1</v>
      </c>
    </row>
    <row r="345" spans="1:64" ht="74.25" customHeight="1" x14ac:dyDescent="0.3">
      <c r="A345" s="589" t="s">
        <v>137</v>
      </c>
      <c r="B345" s="550"/>
      <c r="C345" s="550"/>
      <c r="D345" s="550"/>
      <c r="E345" s="550"/>
      <c r="F345" s="550"/>
      <c r="G345" s="550"/>
      <c r="H345" s="550"/>
      <c r="I345" s="550"/>
      <c r="J345" s="550"/>
      <c r="K345" s="550"/>
      <c r="L345" s="550"/>
      <c r="M345" s="550"/>
      <c r="N345" s="550"/>
      <c r="O345" s="550"/>
      <c r="P345" s="550"/>
      <c r="Q345" s="550"/>
      <c r="R345" s="550"/>
      <c r="S345" s="550"/>
      <c r="T345" s="550"/>
      <c r="U345" s="550"/>
      <c r="V345" s="550"/>
      <c r="W345" s="550"/>
      <c r="X345" s="551"/>
      <c r="Y345" s="536" t="s">
        <v>29</v>
      </c>
      <c r="Z345" s="537"/>
      <c r="AA345" s="537"/>
      <c r="AB345" s="538"/>
      <c r="AC345" s="142"/>
      <c r="AF345" s="118">
        <v>0</v>
      </c>
    </row>
    <row r="346" spans="1:64" ht="31.5" customHeight="1" x14ac:dyDescent="0.3">
      <c r="A346" s="589" t="s">
        <v>138</v>
      </c>
      <c r="B346" s="550"/>
      <c r="C346" s="550"/>
      <c r="D346" s="550"/>
      <c r="E346" s="550"/>
      <c r="F346" s="550"/>
      <c r="G346" s="550"/>
      <c r="H346" s="550"/>
      <c r="I346" s="550"/>
      <c r="J346" s="550"/>
      <c r="K346" s="550"/>
      <c r="L346" s="550"/>
      <c r="M346" s="550"/>
      <c r="N346" s="550"/>
      <c r="O346" s="550"/>
      <c r="P346" s="550"/>
      <c r="Q346" s="550"/>
      <c r="R346" s="550"/>
      <c r="S346" s="550"/>
      <c r="T346" s="550"/>
      <c r="U346" s="550"/>
      <c r="V346" s="550"/>
      <c r="W346" s="550"/>
      <c r="X346" s="551"/>
      <c r="Y346" s="536" t="s">
        <v>31</v>
      </c>
      <c r="Z346" s="537"/>
      <c r="AA346" s="537"/>
      <c r="AB346" s="538"/>
      <c r="AC346" s="142"/>
      <c r="AF346" s="118">
        <v>0.5</v>
      </c>
    </row>
    <row r="347" spans="1:64" ht="30" customHeight="1" x14ac:dyDescent="0.3">
      <c r="A347" s="589" t="s">
        <v>220</v>
      </c>
      <c r="B347" s="550"/>
      <c r="C347" s="550"/>
      <c r="D347" s="550"/>
      <c r="E347" s="550"/>
      <c r="F347" s="550"/>
      <c r="G347" s="550"/>
      <c r="H347" s="550"/>
      <c r="I347" s="550"/>
      <c r="J347" s="550"/>
      <c r="K347" s="550"/>
      <c r="L347" s="550"/>
      <c r="M347" s="550"/>
      <c r="N347" s="550"/>
      <c r="O347" s="550"/>
      <c r="P347" s="550"/>
      <c r="Q347" s="550"/>
      <c r="R347" s="550"/>
      <c r="S347" s="550"/>
      <c r="T347" s="550"/>
      <c r="U347" s="550"/>
      <c r="V347" s="550"/>
      <c r="W347" s="550"/>
      <c r="X347" s="551"/>
      <c r="Y347" s="536" t="s">
        <v>44</v>
      </c>
      <c r="Z347" s="537"/>
      <c r="AA347" s="537"/>
      <c r="AB347" s="538"/>
      <c r="AC347" s="142"/>
      <c r="AF347" s="118">
        <v>1</v>
      </c>
    </row>
    <row r="349" spans="1:64" ht="15" customHeight="1" x14ac:dyDescent="0.3">
      <c r="A349" s="566" t="s">
        <v>101</v>
      </c>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8"/>
    </row>
    <row r="350" spans="1:64" x14ac:dyDescent="0.3">
      <c r="A350" s="515"/>
      <c r="B350" s="516"/>
      <c r="C350" s="516"/>
      <c r="D350" s="516"/>
      <c r="E350" s="516"/>
      <c r="F350" s="516"/>
      <c r="G350" s="516"/>
      <c r="H350" s="516"/>
      <c r="I350" s="516"/>
      <c r="J350" s="516"/>
      <c r="K350" s="516"/>
      <c r="L350" s="516"/>
      <c r="M350" s="516"/>
      <c r="N350" s="516"/>
      <c r="O350" s="516"/>
      <c r="P350" s="516"/>
      <c r="Q350" s="516"/>
      <c r="R350" s="516"/>
      <c r="S350" s="516"/>
      <c r="T350" s="516"/>
      <c r="U350" s="516"/>
      <c r="V350" s="516"/>
      <c r="W350" s="516"/>
      <c r="X350" s="516"/>
      <c r="Y350" s="516"/>
      <c r="Z350" s="516"/>
      <c r="AA350" s="516"/>
      <c r="AB350" s="516"/>
      <c r="AC350" s="517"/>
      <c r="AT350" s="317">
        <f>A350</f>
        <v>0</v>
      </c>
    </row>
    <row r="351" spans="1:64" x14ac:dyDescent="0.3">
      <c r="AC351" s="118"/>
    </row>
    <row r="352" spans="1:64" ht="45" customHeight="1" x14ac:dyDescent="0.3">
      <c r="A352" s="552" t="s">
        <v>298</v>
      </c>
      <c r="B352" s="553"/>
      <c r="C352" s="539" t="s">
        <v>307</v>
      </c>
      <c r="D352" s="539"/>
      <c r="E352" s="539"/>
      <c r="F352" s="539"/>
      <c r="G352" s="539"/>
      <c r="H352" s="539"/>
      <c r="I352" s="539"/>
      <c r="J352" s="539"/>
      <c r="K352" s="539"/>
      <c r="L352" s="539"/>
      <c r="M352" s="539"/>
      <c r="N352" s="539"/>
      <c r="O352" s="539"/>
      <c r="P352" s="539"/>
      <c r="Q352" s="539"/>
      <c r="R352" s="539"/>
      <c r="S352" s="539"/>
      <c r="T352" s="539"/>
      <c r="U352" s="539"/>
      <c r="V352" s="539"/>
      <c r="W352" s="539"/>
      <c r="X352" s="539"/>
      <c r="Y352" s="539"/>
      <c r="Z352" s="539"/>
      <c r="AA352" s="539"/>
      <c r="AB352" s="539"/>
      <c r="AC352" s="540"/>
    </row>
    <row r="353" spans="1:46" x14ac:dyDescent="0.3">
      <c r="AM353" s="118"/>
      <c r="AN353" s="118"/>
      <c r="AO353" s="118"/>
      <c r="AP353" s="118"/>
      <c r="AT353" s="118"/>
    </row>
    <row r="355" spans="1:46" x14ac:dyDescent="0.3">
      <c r="A355" s="731" t="s">
        <v>246</v>
      </c>
      <c r="B355" s="731"/>
      <c r="C355" s="731"/>
      <c r="D355" s="731"/>
      <c r="E355" s="731"/>
      <c r="F355" s="731"/>
      <c r="G355" s="731"/>
      <c r="H355" s="731"/>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M355" s="118"/>
      <c r="AN355" s="118"/>
      <c r="AO355" s="118"/>
      <c r="AP355" s="118"/>
      <c r="AT355" s="118"/>
    </row>
    <row r="356" spans="1:46" x14ac:dyDescent="0.3">
      <c r="Q356" s="154"/>
      <c r="AM356" s="118"/>
      <c r="AN356" s="118"/>
      <c r="AO356" s="118"/>
      <c r="AP356" s="118"/>
      <c r="AT356" s="118"/>
    </row>
    <row r="357" spans="1:46" ht="39" customHeight="1" x14ac:dyDescent="0.3">
      <c r="A357" s="641" t="s">
        <v>247</v>
      </c>
      <c r="B357" s="641"/>
      <c r="C357" s="641"/>
      <c r="D357" s="641"/>
      <c r="E357" s="641"/>
      <c r="F357" s="641"/>
      <c r="G357" s="641"/>
      <c r="H357" s="641"/>
      <c r="I357" s="641"/>
      <c r="J357" s="641"/>
      <c r="K357" s="641"/>
      <c r="L357" s="641"/>
      <c r="M357" s="641"/>
      <c r="N357" s="641"/>
      <c r="O357" s="641"/>
      <c r="P357" s="641"/>
      <c r="Q357" s="641"/>
      <c r="R357" s="641"/>
      <c r="S357" s="641"/>
      <c r="T357" s="641"/>
      <c r="U357" s="641"/>
      <c r="V357" s="641"/>
      <c r="W357" s="641"/>
      <c r="X357" s="641"/>
      <c r="Y357" s="641"/>
      <c r="Z357" s="641"/>
      <c r="AA357" s="641"/>
      <c r="AB357" s="641"/>
      <c r="AC357" s="641"/>
      <c r="AG357" s="175" t="s">
        <v>150</v>
      </c>
      <c r="AH357" s="176"/>
      <c r="AI357" s="176"/>
      <c r="AJ357" s="176"/>
      <c r="AK357" s="177"/>
      <c r="AM357" s="118"/>
      <c r="AN357" s="118"/>
      <c r="AO357" s="118"/>
      <c r="AP357" s="118"/>
      <c r="AT357" s="118"/>
    </row>
    <row r="358" spans="1:46" ht="37.5" customHeight="1" x14ac:dyDescent="0.3">
      <c r="A358" s="549" t="s">
        <v>248</v>
      </c>
      <c r="B358" s="550"/>
      <c r="C358" s="550"/>
      <c r="D358" s="550"/>
      <c r="E358" s="550"/>
      <c r="F358" s="550"/>
      <c r="G358" s="550"/>
      <c r="H358" s="550"/>
      <c r="I358" s="550"/>
      <c r="J358" s="550"/>
      <c r="K358" s="550"/>
      <c r="L358" s="550"/>
      <c r="M358" s="550"/>
      <c r="N358" s="550"/>
      <c r="O358" s="550"/>
      <c r="P358" s="550"/>
      <c r="Q358" s="550"/>
      <c r="R358" s="550"/>
      <c r="S358" s="550"/>
      <c r="T358" s="550"/>
      <c r="U358" s="550"/>
      <c r="V358" s="550"/>
      <c r="W358" s="550"/>
      <c r="X358" s="550"/>
      <c r="Y358" s="551"/>
      <c r="Z358" s="576" t="s">
        <v>58</v>
      </c>
      <c r="AA358" s="577"/>
      <c r="AB358" s="577"/>
      <c r="AC358" s="578"/>
      <c r="AD358" s="271" t="s">
        <v>279</v>
      </c>
      <c r="AF358" s="148"/>
      <c r="AG358" s="178" t="s">
        <v>148</v>
      </c>
      <c r="AH358" s="270" t="s">
        <v>145</v>
      </c>
      <c r="AI358" s="270"/>
      <c r="AJ358" s="273" t="s">
        <v>147</v>
      </c>
      <c r="AK358" s="179"/>
      <c r="AM358" s="118"/>
      <c r="AN358" s="118"/>
      <c r="AO358" s="118"/>
      <c r="AP358" s="118"/>
      <c r="AT358" s="118"/>
    </row>
    <row r="359" spans="1:46" ht="22.5" customHeight="1" x14ac:dyDescent="0.3">
      <c r="A359" s="180"/>
      <c r="B359" s="571" t="s">
        <v>32</v>
      </c>
      <c r="C359" s="572"/>
      <c r="D359" s="572"/>
      <c r="E359" s="572"/>
      <c r="F359" s="572"/>
      <c r="G359" s="572"/>
      <c r="H359" s="572"/>
      <c r="I359" s="572"/>
      <c r="J359" s="572"/>
      <c r="K359" s="181"/>
      <c r="L359" s="182"/>
      <c r="M359" s="180"/>
      <c r="N359" s="571" t="s">
        <v>56</v>
      </c>
      <c r="O359" s="572"/>
      <c r="P359" s="572"/>
      <c r="Q359" s="572"/>
      <c r="R359" s="572"/>
      <c r="S359" s="572"/>
      <c r="T359" s="572"/>
      <c r="U359" s="572"/>
      <c r="V359" s="572"/>
      <c r="W359" s="572"/>
      <c r="X359" s="572"/>
      <c r="Y359" s="572"/>
      <c r="Z359" s="579"/>
      <c r="AA359" s="580"/>
      <c r="AB359" s="580"/>
      <c r="AC359" s="581"/>
      <c r="AD359" s="208" t="b">
        <v>0</v>
      </c>
      <c r="AE359" s="201" t="b">
        <v>0</v>
      </c>
      <c r="AG359" s="274" t="str">
        <f>IF(AJ359="","",IF(LEN(AJ359)=2,-0.5,-1))</f>
        <v/>
      </c>
      <c r="AH359" s="272" t="str">
        <f>IF(AD359=FALSE,"","1;")</f>
        <v/>
      </c>
      <c r="AI359" s="272" t="str">
        <f>IF(AE359=FALSE,"","4;")</f>
        <v/>
      </c>
      <c r="AJ359" s="150" t="str">
        <f>CONCATENATE(AH359,AH360,AH361,AI359,AI360,AI361)</f>
        <v/>
      </c>
      <c r="AK359" s="179"/>
      <c r="AM359" s="118"/>
      <c r="AN359" s="118"/>
      <c r="AO359" s="118"/>
      <c r="AP359" s="118"/>
      <c r="AT359" s="118"/>
    </row>
    <row r="360" spans="1:46" ht="22.5" customHeight="1" x14ac:dyDescent="0.3">
      <c r="A360" s="180"/>
      <c r="B360" s="571" t="s">
        <v>54</v>
      </c>
      <c r="C360" s="572"/>
      <c r="D360" s="572"/>
      <c r="E360" s="572"/>
      <c r="F360" s="572"/>
      <c r="G360" s="572"/>
      <c r="H360" s="572"/>
      <c r="I360" s="572"/>
      <c r="J360" s="572"/>
      <c r="K360" s="181"/>
      <c r="L360" s="182"/>
      <c r="M360" s="180"/>
      <c r="N360" s="571" t="s">
        <v>57</v>
      </c>
      <c r="O360" s="572"/>
      <c r="P360" s="572"/>
      <c r="Q360" s="572"/>
      <c r="R360" s="572"/>
      <c r="S360" s="572"/>
      <c r="T360" s="572"/>
      <c r="U360" s="572"/>
      <c r="V360" s="572"/>
      <c r="W360" s="572"/>
      <c r="X360" s="572"/>
      <c r="Y360" s="572"/>
      <c r="Z360" s="579"/>
      <c r="AA360" s="580"/>
      <c r="AB360" s="580"/>
      <c r="AC360" s="581"/>
      <c r="AD360" s="209" t="b">
        <v>0</v>
      </c>
      <c r="AE360" s="202" t="b">
        <v>0</v>
      </c>
      <c r="AG360" s="183"/>
      <c r="AH360" s="272" t="str">
        <f>IF(AD360=FALSE,"","2;")</f>
        <v/>
      </c>
      <c r="AI360" s="272" t="str">
        <f>IF(AE360=FALSE,"","5;")</f>
        <v/>
      </c>
      <c r="AJ360" s="132"/>
      <c r="AK360" s="561" t="s">
        <v>151</v>
      </c>
      <c r="AM360" s="118"/>
      <c r="AN360" s="118"/>
      <c r="AO360" s="118"/>
      <c r="AP360" s="118"/>
      <c r="AT360" s="118"/>
    </row>
    <row r="361" spans="1:46" ht="34.5" customHeight="1" x14ac:dyDescent="0.3">
      <c r="A361" s="184"/>
      <c r="B361" s="676" t="s">
        <v>55</v>
      </c>
      <c r="C361" s="677"/>
      <c r="D361" s="677"/>
      <c r="E361" s="677"/>
      <c r="F361" s="677"/>
      <c r="G361" s="677"/>
      <c r="H361" s="677"/>
      <c r="I361" s="677"/>
      <c r="J361" s="677"/>
      <c r="K361" s="185"/>
      <c r="L361" s="186"/>
      <c r="M361" s="184"/>
      <c r="N361" s="573" t="s">
        <v>496</v>
      </c>
      <c r="O361" s="574"/>
      <c r="P361" s="574"/>
      <c r="Q361" s="574"/>
      <c r="R361" s="574"/>
      <c r="S361" s="574"/>
      <c r="T361" s="574"/>
      <c r="U361" s="574"/>
      <c r="V361" s="574"/>
      <c r="W361" s="574"/>
      <c r="X361" s="574"/>
      <c r="Y361" s="575"/>
      <c r="Z361" s="582"/>
      <c r="AA361" s="583"/>
      <c r="AB361" s="583"/>
      <c r="AC361" s="584"/>
      <c r="AD361" s="210" t="b">
        <v>0</v>
      </c>
      <c r="AE361" s="203" t="b">
        <v>0</v>
      </c>
      <c r="AG361" s="183"/>
      <c r="AH361" s="272" t="str">
        <f>IF(AD361=FALSE,"","3;")</f>
        <v/>
      </c>
      <c r="AI361" s="272" t="str">
        <f>IF(AE361=FALSE,"","6;")</f>
        <v/>
      </c>
      <c r="AJ361" s="132"/>
      <c r="AK361" s="562"/>
      <c r="AM361" s="118"/>
      <c r="AN361" s="118"/>
      <c r="AO361" s="118"/>
      <c r="AP361" s="118"/>
      <c r="AT361" s="118"/>
    </row>
    <row r="362" spans="1:46" ht="40.5" customHeight="1" x14ac:dyDescent="0.3">
      <c r="A362" s="188"/>
      <c r="B362" s="674" t="s">
        <v>249</v>
      </c>
      <c r="C362" s="674"/>
      <c r="D362" s="674"/>
      <c r="E362" s="674"/>
      <c r="F362" s="674"/>
      <c r="G362" s="674"/>
      <c r="H362" s="674"/>
      <c r="I362" s="674"/>
      <c r="J362" s="674"/>
      <c r="K362" s="674"/>
      <c r="L362" s="674"/>
      <c r="M362" s="674"/>
      <c r="N362" s="674"/>
      <c r="O362" s="674"/>
      <c r="P362" s="674"/>
      <c r="Q362" s="674"/>
      <c r="R362" s="674"/>
      <c r="S362" s="674"/>
      <c r="T362" s="674"/>
      <c r="U362" s="674"/>
      <c r="V362" s="674"/>
      <c r="W362" s="674"/>
      <c r="X362" s="674"/>
      <c r="Y362" s="675"/>
      <c r="Z362" s="618" t="s">
        <v>29</v>
      </c>
      <c r="AA362" s="619"/>
      <c r="AB362" s="619"/>
      <c r="AC362" s="620"/>
      <c r="AD362" s="209" t="b">
        <v>0</v>
      </c>
      <c r="AE362" s="202"/>
      <c r="AG362" s="183"/>
      <c r="AH362" s="132"/>
      <c r="AI362" s="132"/>
      <c r="AJ362" s="132"/>
      <c r="AK362" s="275" t="str">
        <f>IF(AD362=TRUE,"x","")</f>
        <v/>
      </c>
      <c r="AM362" s="118"/>
      <c r="AN362" s="118"/>
      <c r="AO362" s="118"/>
      <c r="AP362" s="118"/>
      <c r="AT362" s="118"/>
    </row>
    <row r="363" spans="1:46" ht="39.75" customHeight="1" x14ac:dyDescent="0.3">
      <c r="A363" s="549" t="s">
        <v>250</v>
      </c>
      <c r="B363" s="550"/>
      <c r="C363" s="550"/>
      <c r="D363" s="550"/>
      <c r="E363" s="550"/>
      <c r="F363" s="550"/>
      <c r="G363" s="550"/>
      <c r="H363" s="550"/>
      <c r="I363" s="550"/>
      <c r="J363" s="550"/>
      <c r="K363" s="550"/>
      <c r="L363" s="550"/>
      <c r="M363" s="550"/>
      <c r="N363" s="550"/>
      <c r="O363" s="550"/>
      <c r="P363" s="550"/>
      <c r="Q363" s="550"/>
      <c r="R363" s="550"/>
      <c r="S363" s="550"/>
      <c r="T363" s="550"/>
      <c r="U363" s="550"/>
      <c r="V363" s="550"/>
      <c r="W363" s="550"/>
      <c r="X363" s="550"/>
      <c r="Y363" s="551"/>
      <c r="Z363" s="576" t="s">
        <v>59</v>
      </c>
      <c r="AA363" s="577"/>
      <c r="AB363" s="577"/>
      <c r="AC363" s="578"/>
      <c r="AD363" s="209"/>
      <c r="AE363" s="202"/>
      <c r="AG363" s="178" t="s">
        <v>149</v>
      </c>
      <c r="AH363" s="270" t="s">
        <v>146</v>
      </c>
      <c r="AI363" s="270"/>
      <c r="AJ363" s="273" t="s">
        <v>147</v>
      </c>
      <c r="AK363" s="179"/>
      <c r="AM363" s="118"/>
      <c r="AN363" s="118"/>
      <c r="AO363" s="118"/>
      <c r="AP363" s="118"/>
      <c r="AT363" s="118"/>
    </row>
    <row r="364" spans="1:46" ht="22.5" customHeight="1" x14ac:dyDescent="0.3">
      <c r="A364" s="180"/>
      <c r="B364" s="571" t="s">
        <v>32</v>
      </c>
      <c r="C364" s="572"/>
      <c r="D364" s="572"/>
      <c r="E364" s="572"/>
      <c r="F364" s="572"/>
      <c r="G364" s="572"/>
      <c r="H364" s="572"/>
      <c r="I364" s="572"/>
      <c r="J364" s="572"/>
      <c r="K364" s="181"/>
      <c r="L364" s="182"/>
      <c r="M364" s="180"/>
      <c r="N364" s="571" t="s">
        <v>56</v>
      </c>
      <c r="O364" s="572"/>
      <c r="P364" s="572"/>
      <c r="Q364" s="572"/>
      <c r="R364" s="572"/>
      <c r="S364" s="572"/>
      <c r="T364" s="572"/>
      <c r="U364" s="572"/>
      <c r="V364" s="572"/>
      <c r="W364" s="572"/>
      <c r="X364" s="572"/>
      <c r="Y364" s="572"/>
      <c r="Z364" s="579"/>
      <c r="AA364" s="580"/>
      <c r="AB364" s="580"/>
      <c r="AC364" s="581"/>
      <c r="AD364" s="208" t="b">
        <v>0</v>
      </c>
      <c r="AE364" s="201" t="b">
        <v>0</v>
      </c>
      <c r="AG364" s="274" t="str">
        <f>IF(AJ364="","",IF(LEN(AJ364)=2,0.5,1))</f>
        <v/>
      </c>
      <c r="AH364" s="272" t="str">
        <f>IF(AD364=FALSE,"","1;")</f>
        <v/>
      </c>
      <c r="AI364" s="272" t="str">
        <f>IF(AE364=FALSE,"","4;")</f>
        <v/>
      </c>
      <c r="AJ364" s="150" t="str">
        <f>CONCATENATE(AH364,AH365,AH366,AI364,AI365,AI366)</f>
        <v/>
      </c>
      <c r="AK364" s="179"/>
      <c r="AM364" s="118"/>
      <c r="AN364" s="118"/>
      <c r="AO364" s="118"/>
      <c r="AP364" s="118"/>
      <c r="AT364" s="118"/>
    </row>
    <row r="365" spans="1:46" ht="22.5" customHeight="1" x14ac:dyDescent="0.3">
      <c r="A365" s="180"/>
      <c r="B365" s="571" t="s">
        <v>54</v>
      </c>
      <c r="C365" s="572"/>
      <c r="D365" s="572"/>
      <c r="E365" s="572"/>
      <c r="F365" s="572"/>
      <c r="G365" s="572"/>
      <c r="H365" s="572"/>
      <c r="I365" s="572"/>
      <c r="J365" s="572"/>
      <c r="K365" s="181"/>
      <c r="L365" s="182"/>
      <c r="M365" s="180"/>
      <c r="N365" s="571" t="s">
        <v>57</v>
      </c>
      <c r="O365" s="572"/>
      <c r="P365" s="572"/>
      <c r="Q365" s="572"/>
      <c r="R365" s="572"/>
      <c r="S365" s="572"/>
      <c r="T365" s="572"/>
      <c r="U365" s="572"/>
      <c r="V365" s="572"/>
      <c r="W365" s="572"/>
      <c r="X365" s="572"/>
      <c r="Y365" s="572"/>
      <c r="Z365" s="579"/>
      <c r="AA365" s="580"/>
      <c r="AB365" s="580"/>
      <c r="AC365" s="581"/>
      <c r="AD365" s="209" t="b">
        <v>0</v>
      </c>
      <c r="AE365" s="202" t="b">
        <v>0</v>
      </c>
      <c r="AG365" s="183"/>
      <c r="AH365" s="272" t="str">
        <f>IF(AD365=FALSE,"","2;")</f>
        <v/>
      </c>
      <c r="AI365" s="272" t="str">
        <f>IF(AE365=FALSE,"","5;")</f>
        <v/>
      </c>
      <c r="AJ365" s="132"/>
      <c r="AK365" s="179"/>
      <c r="AM365" s="118"/>
      <c r="AN365" s="118"/>
      <c r="AO365" s="118"/>
      <c r="AP365" s="118"/>
      <c r="AT365" s="118"/>
    </row>
    <row r="366" spans="1:46" ht="27.75" customHeight="1" x14ac:dyDescent="0.3">
      <c r="A366" s="180"/>
      <c r="B366" s="571" t="s">
        <v>55</v>
      </c>
      <c r="C366" s="572"/>
      <c r="D366" s="572"/>
      <c r="E366" s="572"/>
      <c r="F366" s="572"/>
      <c r="G366" s="572"/>
      <c r="H366" s="572"/>
      <c r="I366" s="572"/>
      <c r="J366" s="572"/>
      <c r="K366" s="181"/>
      <c r="L366" s="182"/>
      <c r="M366" s="180"/>
      <c r="N366" s="648" t="s">
        <v>496</v>
      </c>
      <c r="O366" s="575"/>
      <c r="P366" s="575"/>
      <c r="Q366" s="575"/>
      <c r="R366" s="575"/>
      <c r="S366" s="575"/>
      <c r="T366" s="575"/>
      <c r="U366" s="575"/>
      <c r="V366" s="575"/>
      <c r="W366" s="575"/>
      <c r="X366" s="575"/>
      <c r="Y366" s="575"/>
      <c r="Z366" s="582"/>
      <c r="AA366" s="583"/>
      <c r="AB366" s="583"/>
      <c r="AC366" s="584"/>
      <c r="AD366" s="210" t="b">
        <v>0</v>
      </c>
      <c r="AE366" s="203" t="b">
        <v>0</v>
      </c>
      <c r="AG366" s="183"/>
      <c r="AH366" s="272" t="str">
        <f>IF(AD366=FALSE,"","3;")</f>
        <v/>
      </c>
      <c r="AI366" s="272" t="str">
        <f>IF(AE366=FALSE,"","6;")</f>
        <v/>
      </c>
      <c r="AJ366" s="132"/>
      <c r="AK366" s="179"/>
      <c r="AM366" s="118"/>
      <c r="AN366" s="118"/>
      <c r="AO366" s="118"/>
      <c r="AP366" s="118"/>
      <c r="AT366" s="118"/>
    </row>
    <row r="367" spans="1:46" x14ac:dyDescent="0.3">
      <c r="A367" s="673" t="str">
        <f>IF(AND(OR(AG359&lt;&gt;"",AG364&lt;&gt;""),AD362=TRUE),"Hinweis: Bitte widersprüchliche Angaben korrigieren ('keine Wirkung' und 'pos.' bzw. 'neg. Wirkung').","")</f>
        <v/>
      </c>
      <c r="B367" s="673"/>
      <c r="C367" s="673"/>
      <c r="D367" s="673"/>
      <c r="E367" s="673"/>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G367" s="187"/>
      <c r="AH367" s="124"/>
      <c r="AI367" s="124"/>
      <c r="AJ367" s="124"/>
      <c r="AK367" s="189"/>
      <c r="AM367" s="118"/>
      <c r="AN367" s="118"/>
      <c r="AO367" s="118"/>
      <c r="AP367" s="118"/>
      <c r="AT367" s="118"/>
    </row>
    <row r="368" spans="1:46" ht="15" customHeight="1" x14ac:dyDescent="0.3">
      <c r="A368" s="566" t="s">
        <v>101</v>
      </c>
      <c r="B368" s="567"/>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8"/>
    </row>
    <row r="369" spans="1:50" x14ac:dyDescent="0.3">
      <c r="A369" s="515"/>
      <c r="B369" s="516"/>
      <c r="C369" s="516"/>
      <c r="D369" s="516"/>
      <c r="E369" s="516"/>
      <c r="F369" s="516"/>
      <c r="G369" s="516"/>
      <c r="H369" s="516"/>
      <c r="I369" s="516"/>
      <c r="J369" s="516"/>
      <c r="K369" s="516"/>
      <c r="L369" s="516"/>
      <c r="M369" s="516"/>
      <c r="N369" s="516"/>
      <c r="O369" s="516"/>
      <c r="P369" s="516"/>
      <c r="Q369" s="516"/>
      <c r="R369" s="516"/>
      <c r="S369" s="516"/>
      <c r="T369" s="516"/>
      <c r="U369" s="516"/>
      <c r="V369" s="516"/>
      <c r="W369" s="516"/>
      <c r="X369" s="516"/>
      <c r="Y369" s="516"/>
      <c r="Z369" s="516"/>
      <c r="AA369" s="516"/>
      <c r="AB369" s="516"/>
      <c r="AC369" s="517"/>
      <c r="AT369" s="317">
        <f>A369</f>
        <v>0</v>
      </c>
    </row>
    <row r="370" spans="1:50" x14ac:dyDescent="0.3">
      <c r="AC370" s="118"/>
      <c r="AM370" s="118"/>
      <c r="AN370" s="118"/>
      <c r="AO370" s="118"/>
      <c r="AP370" s="118"/>
      <c r="AT370" s="118"/>
    </row>
    <row r="371" spans="1:50" ht="45" customHeight="1" x14ac:dyDescent="0.3">
      <c r="A371" s="552" t="s">
        <v>298</v>
      </c>
      <c r="B371" s="553"/>
      <c r="C371" s="539" t="s">
        <v>308</v>
      </c>
      <c r="D371" s="539"/>
      <c r="E371" s="539"/>
      <c r="F371" s="539"/>
      <c r="G371" s="539"/>
      <c r="H371" s="539"/>
      <c r="I371" s="539"/>
      <c r="J371" s="539"/>
      <c r="K371" s="539"/>
      <c r="L371" s="539"/>
      <c r="M371" s="539"/>
      <c r="N371" s="539"/>
      <c r="O371" s="539"/>
      <c r="P371" s="539"/>
      <c r="Q371" s="539"/>
      <c r="R371" s="539"/>
      <c r="S371" s="539"/>
      <c r="T371" s="539"/>
      <c r="U371" s="539"/>
      <c r="V371" s="539"/>
      <c r="W371" s="539"/>
      <c r="X371" s="539"/>
      <c r="Y371" s="539"/>
      <c r="Z371" s="539"/>
      <c r="AA371" s="539"/>
      <c r="AB371" s="539"/>
      <c r="AC371" s="540"/>
      <c r="AM371" s="118"/>
      <c r="AN371" s="118"/>
      <c r="AO371" s="118"/>
      <c r="AP371" s="118"/>
      <c r="AT371" s="118"/>
    </row>
    <row r="373" spans="1:50" x14ac:dyDescent="0.3">
      <c r="AM373" s="118"/>
      <c r="AN373" s="118"/>
      <c r="AO373" s="118"/>
      <c r="AP373" s="118"/>
      <c r="AT373" s="118"/>
    </row>
    <row r="374" spans="1:50" ht="40.5" customHeight="1" x14ac:dyDescent="0.3">
      <c r="A374" s="617" t="s">
        <v>384</v>
      </c>
      <c r="B374" s="617"/>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M374" s="118"/>
      <c r="AN374" s="118"/>
      <c r="AO374" s="118"/>
      <c r="AP374" s="118"/>
      <c r="AT374" s="118"/>
    </row>
    <row r="375" spans="1:50" ht="24" customHeight="1" x14ac:dyDescent="0.3">
      <c r="A375" s="418"/>
      <c r="B375" s="418"/>
      <c r="C375" s="418"/>
      <c r="D375" s="418"/>
      <c r="E375" s="418"/>
      <c r="F375" s="418"/>
      <c r="G375" s="418"/>
      <c r="H375" s="418"/>
      <c r="I375" s="418"/>
      <c r="J375" s="418"/>
      <c r="K375" s="418"/>
      <c r="L375" s="418"/>
      <c r="M375" s="418"/>
      <c r="N375" s="418"/>
      <c r="O375" s="418"/>
      <c r="P375" s="418"/>
      <c r="Q375" s="418"/>
      <c r="R375" s="418"/>
      <c r="S375" s="418"/>
      <c r="T375" s="418"/>
      <c r="U375" s="418"/>
      <c r="V375" s="418"/>
      <c r="W375" s="418"/>
      <c r="X375" s="418"/>
      <c r="Y375" s="418"/>
      <c r="Z375" s="418"/>
      <c r="AA375" s="418"/>
      <c r="AB375" s="418"/>
      <c r="AC375" s="418"/>
      <c r="AM375" s="118"/>
      <c r="AN375" s="118"/>
      <c r="AO375" s="118"/>
      <c r="AP375" s="118"/>
      <c r="AT375" s="118"/>
    </row>
    <row r="376" spans="1:50" ht="97.5" customHeight="1" x14ac:dyDescent="0.3">
      <c r="A376" s="633" t="s">
        <v>0</v>
      </c>
      <c r="B376" s="633"/>
      <c r="C376" s="633"/>
      <c r="D376" s="635" t="s">
        <v>385</v>
      </c>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6"/>
      <c r="AM376" s="118"/>
      <c r="AN376" s="118"/>
      <c r="AO376" s="118"/>
      <c r="AP376" s="118"/>
      <c r="AT376" s="118"/>
    </row>
    <row r="377" spans="1:50" ht="318" customHeight="1" x14ac:dyDescent="0.3">
      <c r="A377" s="634"/>
      <c r="B377" s="634"/>
      <c r="C377" s="634"/>
      <c r="D377" s="637" t="s">
        <v>386</v>
      </c>
      <c r="E377" s="637"/>
      <c r="F377" s="637"/>
      <c r="G377" s="637"/>
      <c r="H377" s="637"/>
      <c r="I377" s="637"/>
      <c r="J377" s="637"/>
      <c r="K377" s="637"/>
      <c r="L377" s="637"/>
      <c r="M377" s="637"/>
      <c r="N377" s="637"/>
      <c r="O377" s="637"/>
      <c r="P377" s="637"/>
      <c r="Q377" s="637"/>
      <c r="R377" s="637"/>
      <c r="S377" s="637"/>
      <c r="T377" s="637"/>
      <c r="U377" s="637"/>
      <c r="V377" s="637"/>
      <c r="W377" s="637"/>
      <c r="X377" s="637"/>
      <c r="Y377" s="637"/>
      <c r="Z377" s="637"/>
      <c r="AA377" s="637"/>
      <c r="AB377" s="637"/>
      <c r="AC377" s="638"/>
      <c r="AF377" s="190"/>
      <c r="AM377" s="118"/>
      <c r="AN377" s="118"/>
      <c r="AO377" s="118"/>
      <c r="AP377" s="118"/>
      <c r="AT377" s="118"/>
    </row>
    <row r="378" spans="1:50" x14ac:dyDescent="0.3">
      <c r="AM378" s="417"/>
      <c r="AN378" s="417"/>
      <c r="AO378" s="417"/>
      <c r="AP378" s="417"/>
    </row>
    <row r="379" spans="1:50" ht="14.25" customHeight="1" x14ac:dyDescent="0.3">
      <c r="AM379" s="118"/>
      <c r="AN379" s="118"/>
      <c r="AO379" s="118"/>
      <c r="AP379" s="118"/>
      <c r="AT379" s="118"/>
    </row>
    <row r="380" spans="1:50" ht="25.5" customHeight="1" x14ac:dyDescent="0.3">
      <c r="A380" s="617" t="s">
        <v>336</v>
      </c>
      <c r="B380" s="617"/>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M380" s="118"/>
      <c r="AN380" s="118"/>
      <c r="AO380" s="118"/>
      <c r="AP380" s="118"/>
      <c r="AT380" s="118"/>
      <c r="AX380" s="436"/>
    </row>
    <row r="381" spans="1:50" ht="114" customHeight="1" x14ac:dyDescent="0.3">
      <c r="A381" s="639" t="s">
        <v>387</v>
      </c>
      <c r="B381" s="640"/>
      <c r="C381" s="640"/>
      <c r="D381" s="640"/>
      <c r="E381" s="640"/>
      <c r="F381" s="640"/>
      <c r="G381" s="640"/>
      <c r="H381" s="640"/>
      <c r="I381" s="640"/>
      <c r="J381" s="640"/>
      <c r="K381" s="640"/>
      <c r="L381" s="640"/>
      <c r="M381" s="640"/>
      <c r="N381" s="640"/>
      <c r="O381" s="640"/>
      <c r="P381" s="640"/>
      <c r="Q381" s="640"/>
      <c r="R381" s="640"/>
      <c r="S381" s="640"/>
      <c r="T381" s="640"/>
      <c r="U381" s="640"/>
      <c r="V381" s="640"/>
      <c r="W381" s="640"/>
      <c r="X381" s="640"/>
      <c r="Y381" s="640"/>
      <c r="Z381" s="640"/>
      <c r="AA381" s="640"/>
      <c r="AB381" s="640"/>
      <c r="AC381" s="640"/>
      <c r="AM381" s="417"/>
      <c r="AN381" s="417"/>
      <c r="AO381" s="417"/>
      <c r="AP381" s="417"/>
      <c r="AX381" s="436"/>
    </row>
    <row r="382" spans="1:50" ht="60" customHeight="1" x14ac:dyDescent="0.3">
      <c r="A382" s="599" t="s">
        <v>388</v>
      </c>
      <c r="B382" s="599"/>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F382" s="151"/>
      <c r="AG382" s="151"/>
      <c r="AH382" s="151"/>
      <c r="AM382" s="118"/>
      <c r="AN382" s="118"/>
      <c r="AO382" s="118"/>
      <c r="AP382" s="118"/>
      <c r="AT382" s="118"/>
      <c r="AX382" s="436"/>
    </row>
    <row r="383" spans="1:50" ht="38.25" customHeight="1" x14ac:dyDescent="0.3">
      <c r="A383" s="605" t="s">
        <v>389</v>
      </c>
      <c r="B383" s="606"/>
      <c r="C383" s="606"/>
      <c r="D383" s="607"/>
      <c r="E383" s="566" t="s">
        <v>390</v>
      </c>
      <c r="F383" s="567"/>
      <c r="G383" s="567"/>
      <c r="H383" s="567"/>
      <c r="I383" s="567"/>
      <c r="J383" s="567"/>
      <c r="K383" s="567"/>
      <c r="L383" s="567"/>
      <c r="M383" s="567"/>
      <c r="N383" s="567"/>
      <c r="O383" s="567"/>
      <c r="P383" s="567"/>
      <c r="Q383" s="568"/>
      <c r="R383" s="566" t="s">
        <v>391</v>
      </c>
      <c r="S383" s="567"/>
      <c r="T383" s="567"/>
      <c r="U383" s="567"/>
      <c r="V383" s="567"/>
      <c r="W383" s="567"/>
      <c r="X383" s="567"/>
      <c r="Y383" s="567"/>
      <c r="Z383" s="567"/>
      <c r="AA383" s="567"/>
      <c r="AB383" s="567"/>
      <c r="AC383" s="568"/>
      <c r="AF383" s="151"/>
      <c r="AG383" s="151"/>
      <c r="AH383" s="151"/>
      <c r="AM383" s="118"/>
      <c r="AN383" s="118"/>
      <c r="AO383" s="118"/>
      <c r="AP383" s="118"/>
      <c r="AT383" s="118"/>
      <c r="AX383" s="436"/>
    </row>
    <row r="384" spans="1:50" ht="30" customHeight="1" x14ac:dyDescent="0.3">
      <c r="A384" s="566" t="s">
        <v>392</v>
      </c>
      <c r="B384" s="567"/>
      <c r="C384" s="567"/>
      <c r="D384" s="568"/>
      <c r="E384" s="614" t="s">
        <v>393</v>
      </c>
      <c r="F384" s="615"/>
      <c r="G384" s="615"/>
      <c r="H384" s="615"/>
      <c r="I384" s="615"/>
      <c r="J384" s="615"/>
      <c r="K384" s="615"/>
      <c r="L384" s="615"/>
      <c r="M384" s="615"/>
      <c r="N384" s="615"/>
      <c r="O384" s="615"/>
      <c r="P384" s="615"/>
      <c r="Q384" s="616"/>
      <c r="R384" s="605" t="s">
        <v>394</v>
      </c>
      <c r="S384" s="606"/>
      <c r="T384" s="606"/>
      <c r="U384" s="606"/>
      <c r="V384" s="606"/>
      <c r="W384" s="606"/>
      <c r="X384" s="606"/>
      <c r="Y384" s="606"/>
      <c r="Z384" s="606"/>
      <c r="AA384" s="606"/>
      <c r="AB384" s="606"/>
      <c r="AC384" s="607"/>
      <c r="AF384" s="151"/>
      <c r="AG384" s="151"/>
      <c r="AH384" s="151"/>
      <c r="AM384" s="118"/>
      <c r="AN384" s="118"/>
      <c r="AO384" s="118"/>
      <c r="AP384" s="118"/>
      <c r="AT384" s="118"/>
      <c r="AX384" s="436"/>
    </row>
    <row r="385" spans="1:50" ht="39.75" customHeight="1" x14ac:dyDescent="0.3">
      <c r="A385" s="566" t="s">
        <v>395</v>
      </c>
      <c r="B385" s="567"/>
      <c r="C385" s="567"/>
      <c r="D385" s="568"/>
      <c r="E385" s="614" t="s">
        <v>396</v>
      </c>
      <c r="F385" s="615"/>
      <c r="G385" s="615"/>
      <c r="H385" s="615"/>
      <c r="I385" s="615"/>
      <c r="J385" s="615"/>
      <c r="K385" s="615"/>
      <c r="L385" s="615"/>
      <c r="M385" s="615"/>
      <c r="N385" s="615"/>
      <c r="O385" s="615"/>
      <c r="P385" s="615"/>
      <c r="Q385" s="616"/>
      <c r="R385" s="605" t="s">
        <v>397</v>
      </c>
      <c r="S385" s="606"/>
      <c r="T385" s="606"/>
      <c r="U385" s="606"/>
      <c r="V385" s="606"/>
      <c r="W385" s="606"/>
      <c r="X385" s="606"/>
      <c r="Y385" s="606"/>
      <c r="Z385" s="606"/>
      <c r="AA385" s="606"/>
      <c r="AB385" s="606"/>
      <c r="AC385" s="607"/>
      <c r="AF385" s="151"/>
      <c r="AG385" s="151"/>
      <c r="AH385" s="151"/>
      <c r="AM385" s="118"/>
      <c r="AN385" s="118"/>
      <c r="AO385" s="118"/>
      <c r="AP385" s="118"/>
      <c r="AT385" s="118"/>
      <c r="AX385" s="436"/>
    </row>
    <row r="386" spans="1:50" ht="77.25" customHeight="1" x14ac:dyDescent="0.3">
      <c r="A386" s="566" t="s">
        <v>398</v>
      </c>
      <c r="B386" s="567"/>
      <c r="C386" s="567"/>
      <c r="D386" s="568"/>
      <c r="E386" s="614" t="s">
        <v>399</v>
      </c>
      <c r="F386" s="615"/>
      <c r="G386" s="615"/>
      <c r="H386" s="615"/>
      <c r="I386" s="615"/>
      <c r="J386" s="615"/>
      <c r="K386" s="615"/>
      <c r="L386" s="615"/>
      <c r="M386" s="615"/>
      <c r="N386" s="615"/>
      <c r="O386" s="615"/>
      <c r="P386" s="615"/>
      <c r="Q386" s="616"/>
      <c r="R386" s="605" t="s">
        <v>400</v>
      </c>
      <c r="S386" s="606"/>
      <c r="T386" s="606"/>
      <c r="U386" s="606"/>
      <c r="V386" s="606"/>
      <c r="W386" s="606"/>
      <c r="X386" s="606"/>
      <c r="Y386" s="606"/>
      <c r="Z386" s="606"/>
      <c r="AA386" s="606"/>
      <c r="AB386" s="606"/>
      <c r="AC386" s="607"/>
      <c r="AF386" s="151"/>
      <c r="AG386" s="151"/>
      <c r="AH386" s="151"/>
      <c r="AM386" s="118"/>
      <c r="AN386" s="118"/>
      <c r="AO386" s="118"/>
      <c r="AP386" s="118"/>
      <c r="AT386" s="118"/>
      <c r="AX386" s="436"/>
    </row>
    <row r="387" spans="1:50" ht="64.5" customHeight="1" x14ac:dyDescent="0.3">
      <c r="A387" s="566" t="s">
        <v>401</v>
      </c>
      <c r="B387" s="567"/>
      <c r="C387" s="567"/>
      <c r="D387" s="568"/>
      <c r="E387" s="614" t="s">
        <v>402</v>
      </c>
      <c r="F387" s="615"/>
      <c r="G387" s="615"/>
      <c r="H387" s="615"/>
      <c r="I387" s="615"/>
      <c r="J387" s="615"/>
      <c r="K387" s="615"/>
      <c r="L387" s="615"/>
      <c r="M387" s="615"/>
      <c r="N387" s="615"/>
      <c r="O387" s="615"/>
      <c r="P387" s="615"/>
      <c r="Q387" s="616"/>
      <c r="R387" s="605" t="s">
        <v>403</v>
      </c>
      <c r="S387" s="606"/>
      <c r="T387" s="606"/>
      <c r="U387" s="606"/>
      <c r="V387" s="606"/>
      <c r="W387" s="606"/>
      <c r="X387" s="606"/>
      <c r="Y387" s="606"/>
      <c r="Z387" s="606"/>
      <c r="AA387" s="606"/>
      <c r="AB387" s="606"/>
      <c r="AC387" s="607"/>
      <c r="AF387" s="151"/>
      <c r="AG387" s="151"/>
      <c r="AH387" s="151"/>
      <c r="AM387" s="118"/>
      <c r="AN387" s="118"/>
      <c r="AO387" s="118"/>
      <c r="AP387" s="118"/>
      <c r="AT387" s="118"/>
      <c r="AX387" s="436"/>
    </row>
    <row r="388" spans="1:50" ht="25.5" customHeight="1" x14ac:dyDescent="0.3">
      <c r="A388" s="566" t="s">
        <v>404</v>
      </c>
      <c r="B388" s="567"/>
      <c r="C388" s="567"/>
      <c r="D388" s="568"/>
      <c r="E388" s="614" t="s">
        <v>405</v>
      </c>
      <c r="F388" s="615"/>
      <c r="G388" s="615"/>
      <c r="H388" s="615"/>
      <c r="I388" s="615"/>
      <c r="J388" s="615"/>
      <c r="K388" s="615"/>
      <c r="L388" s="615"/>
      <c r="M388" s="615"/>
      <c r="N388" s="615"/>
      <c r="O388" s="615"/>
      <c r="P388" s="615"/>
      <c r="Q388" s="616"/>
      <c r="R388" s="605" t="s">
        <v>406</v>
      </c>
      <c r="S388" s="606"/>
      <c r="T388" s="606"/>
      <c r="U388" s="606"/>
      <c r="V388" s="606"/>
      <c r="W388" s="606"/>
      <c r="X388" s="606"/>
      <c r="Y388" s="606"/>
      <c r="Z388" s="606"/>
      <c r="AA388" s="606"/>
      <c r="AB388" s="606"/>
      <c r="AC388" s="607"/>
      <c r="AF388" s="151"/>
      <c r="AG388" s="151"/>
      <c r="AH388" s="151"/>
      <c r="AM388" s="118"/>
      <c r="AN388" s="118"/>
      <c r="AO388" s="118"/>
      <c r="AP388" s="118"/>
      <c r="AT388" s="118"/>
      <c r="AX388" s="436"/>
    </row>
    <row r="389" spans="1:50" ht="62.25" customHeight="1" x14ac:dyDescent="0.3">
      <c r="A389" s="566" t="s">
        <v>407</v>
      </c>
      <c r="B389" s="567"/>
      <c r="C389" s="567"/>
      <c r="D389" s="568"/>
      <c r="E389" s="614" t="s">
        <v>408</v>
      </c>
      <c r="F389" s="615"/>
      <c r="G389" s="615"/>
      <c r="H389" s="615"/>
      <c r="I389" s="615"/>
      <c r="J389" s="615"/>
      <c r="K389" s="615"/>
      <c r="L389" s="615"/>
      <c r="M389" s="615"/>
      <c r="N389" s="615"/>
      <c r="O389" s="615"/>
      <c r="P389" s="615"/>
      <c r="Q389" s="616"/>
      <c r="R389" s="605" t="s">
        <v>409</v>
      </c>
      <c r="S389" s="606"/>
      <c r="T389" s="606"/>
      <c r="U389" s="606"/>
      <c r="V389" s="606"/>
      <c r="W389" s="606"/>
      <c r="X389" s="606"/>
      <c r="Y389" s="606"/>
      <c r="Z389" s="606"/>
      <c r="AA389" s="606"/>
      <c r="AB389" s="606"/>
      <c r="AC389" s="607"/>
      <c r="AF389" s="151"/>
      <c r="AG389" s="151"/>
      <c r="AH389" s="151"/>
      <c r="AM389" s="118"/>
      <c r="AN389" s="118"/>
      <c r="AO389" s="118"/>
      <c r="AP389" s="118"/>
      <c r="AT389" s="118"/>
      <c r="AX389" s="436"/>
    </row>
    <row r="390" spans="1:50" ht="65.25" customHeight="1" x14ac:dyDescent="0.3">
      <c r="A390" s="566" t="s">
        <v>410</v>
      </c>
      <c r="B390" s="567"/>
      <c r="C390" s="567"/>
      <c r="D390" s="568"/>
      <c r="E390" s="614" t="s">
        <v>411</v>
      </c>
      <c r="F390" s="615"/>
      <c r="G390" s="615"/>
      <c r="H390" s="615"/>
      <c r="I390" s="615"/>
      <c r="J390" s="615"/>
      <c r="K390" s="615"/>
      <c r="L390" s="615"/>
      <c r="M390" s="615"/>
      <c r="N390" s="615"/>
      <c r="O390" s="615"/>
      <c r="P390" s="615"/>
      <c r="Q390" s="616"/>
      <c r="R390" s="605" t="s">
        <v>412</v>
      </c>
      <c r="S390" s="606"/>
      <c r="T390" s="606"/>
      <c r="U390" s="606"/>
      <c r="V390" s="606"/>
      <c r="W390" s="606"/>
      <c r="X390" s="606"/>
      <c r="Y390" s="606"/>
      <c r="Z390" s="606"/>
      <c r="AA390" s="606"/>
      <c r="AB390" s="606"/>
      <c r="AC390" s="607"/>
      <c r="AF390" s="151"/>
      <c r="AG390" s="151"/>
      <c r="AH390" s="151"/>
      <c r="AM390" s="118"/>
      <c r="AN390" s="118"/>
      <c r="AO390" s="118"/>
      <c r="AP390" s="118"/>
      <c r="AT390" s="118"/>
      <c r="AX390" s="436"/>
    </row>
    <row r="391" spans="1:50" ht="80.25" customHeight="1" x14ac:dyDescent="0.3">
      <c r="A391" s="566" t="s">
        <v>413</v>
      </c>
      <c r="B391" s="567"/>
      <c r="C391" s="567"/>
      <c r="D391" s="568"/>
      <c r="E391" s="614" t="s">
        <v>414</v>
      </c>
      <c r="F391" s="615"/>
      <c r="G391" s="615"/>
      <c r="H391" s="615"/>
      <c r="I391" s="615"/>
      <c r="J391" s="615"/>
      <c r="K391" s="615"/>
      <c r="L391" s="615"/>
      <c r="M391" s="615"/>
      <c r="N391" s="615"/>
      <c r="O391" s="615"/>
      <c r="P391" s="615"/>
      <c r="Q391" s="616"/>
      <c r="R391" s="605" t="s">
        <v>415</v>
      </c>
      <c r="S391" s="606"/>
      <c r="T391" s="606"/>
      <c r="U391" s="606"/>
      <c r="V391" s="606"/>
      <c r="W391" s="606"/>
      <c r="X391" s="606"/>
      <c r="Y391" s="606"/>
      <c r="Z391" s="606"/>
      <c r="AA391" s="606"/>
      <c r="AB391" s="606"/>
      <c r="AC391" s="607"/>
      <c r="AF391" s="151"/>
      <c r="AG391" s="151"/>
      <c r="AH391" s="151"/>
      <c r="AM391" s="118"/>
      <c r="AN391" s="118"/>
      <c r="AO391" s="118"/>
      <c r="AP391" s="118"/>
      <c r="AT391" s="118"/>
      <c r="AX391" s="436"/>
    </row>
    <row r="392" spans="1:50" ht="68.25" customHeight="1" x14ac:dyDescent="0.3">
      <c r="A392" s="566" t="s">
        <v>416</v>
      </c>
      <c r="B392" s="567"/>
      <c r="C392" s="567"/>
      <c r="D392" s="568"/>
      <c r="E392" s="614" t="s">
        <v>417</v>
      </c>
      <c r="F392" s="615"/>
      <c r="G392" s="615"/>
      <c r="H392" s="615"/>
      <c r="I392" s="615"/>
      <c r="J392" s="615"/>
      <c r="K392" s="615"/>
      <c r="L392" s="615"/>
      <c r="M392" s="615"/>
      <c r="N392" s="615"/>
      <c r="O392" s="615"/>
      <c r="P392" s="615"/>
      <c r="Q392" s="616"/>
      <c r="R392" s="605" t="s">
        <v>418</v>
      </c>
      <c r="S392" s="606"/>
      <c r="T392" s="606"/>
      <c r="U392" s="606"/>
      <c r="V392" s="606"/>
      <c r="W392" s="606"/>
      <c r="X392" s="606"/>
      <c r="Y392" s="606"/>
      <c r="Z392" s="606"/>
      <c r="AA392" s="606"/>
      <c r="AB392" s="606"/>
      <c r="AC392" s="607"/>
      <c r="AF392" s="151"/>
      <c r="AG392" s="151"/>
      <c r="AH392" s="151"/>
      <c r="AM392" s="118"/>
      <c r="AN392" s="118"/>
      <c r="AO392" s="118"/>
      <c r="AP392" s="118"/>
      <c r="AT392" s="118"/>
      <c r="AX392" s="436"/>
    </row>
    <row r="393" spans="1:50" ht="28.5" customHeight="1" x14ac:dyDescent="0.3">
      <c r="A393" s="566" t="s">
        <v>419</v>
      </c>
      <c r="B393" s="567"/>
      <c r="C393" s="567"/>
      <c r="D393" s="568"/>
      <c r="E393" s="614" t="s">
        <v>420</v>
      </c>
      <c r="F393" s="615"/>
      <c r="G393" s="615"/>
      <c r="H393" s="615"/>
      <c r="I393" s="615"/>
      <c r="J393" s="615"/>
      <c r="K393" s="615"/>
      <c r="L393" s="615"/>
      <c r="M393" s="615"/>
      <c r="N393" s="615"/>
      <c r="O393" s="615"/>
      <c r="P393" s="615"/>
      <c r="Q393" s="616"/>
      <c r="R393" s="605" t="s">
        <v>421</v>
      </c>
      <c r="S393" s="606"/>
      <c r="T393" s="606"/>
      <c r="U393" s="606"/>
      <c r="V393" s="606"/>
      <c r="W393" s="606"/>
      <c r="X393" s="606"/>
      <c r="Y393" s="606"/>
      <c r="Z393" s="606"/>
      <c r="AA393" s="606"/>
      <c r="AB393" s="606"/>
      <c r="AC393" s="607"/>
      <c r="AF393" s="151"/>
      <c r="AG393" s="151"/>
      <c r="AH393" s="151"/>
      <c r="AM393" s="118"/>
      <c r="AN393" s="118"/>
      <c r="AO393" s="118"/>
      <c r="AP393" s="118"/>
      <c r="AT393" s="118"/>
      <c r="AX393" s="436"/>
    </row>
    <row r="394" spans="1:50" ht="31.5" customHeight="1" x14ac:dyDescent="0.3">
      <c r="A394" s="566" t="s">
        <v>422</v>
      </c>
      <c r="B394" s="567"/>
      <c r="C394" s="567"/>
      <c r="D394" s="568"/>
      <c r="E394" s="614" t="s">
        <v>423</v>
      </c>
      <c r="F394" s="615"/>
      <c r="G394" s="615"/>
      <c r="H394" s="615"/>
      <c r="I394" s="615"/>
      <c r="J394" s="615"/>
      <c r="K394" s="615"/>
      <c r="L394" s="615"/>
      <c r="M394" s="615"/>
      <c r="N394" s="615"/>
      <c r="O394" s="615"/>
      <c r="P394" s="615"/>
      <c r="Q394" s="616"/>
      <c r="R394" s="605" t="s">
        <v>424</v>
      </c>
      <c r="S394" s="606"/>
      <c r="T394" s="606"/>
      <c r="U394" s="606"/>
      <c r="V394" s="606"/>
      <c r="W394" s="606"/>
      <c r="X394" s="606"/>
      <c r="Y394" s="606"/>
      <c r="Z394" s="606"/>
      <c r="AA394" s="606"/>
      <c r="AB394" s="606"/>
      <c r="AC394" s="607"/>
      <c r="AF394" s="151"/>
      <c r="AG394" s="151"/>
      <c r="AH394" s="151"/>
      <c r="AM394" s="118"/>
      <c r="AN394" s="118"/>
      <c r="AO394" s="118"/>
      <c r="AP394" s="118"/>
      <c r="AT394" s="118"/>
      <c r="AX394" s="436"/>
    </row>
    <row r="395" spans="1:50" x14ac:dyDescent="0.3">
      <c r="A395" s="420"/>
      <c r="B395" s="420"/>
      <c r="C395" s="420"/>
      <c r="D395" s="420"/>
      <c r="E395" s="420"/>
      <c r="F395" s="420"/>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F395" s="151"/>
      <c r="AG395" s="151"/>
      <c r="AH395" s="151"/>
      <c r="AM395" s="118"/>
      <c r="AN395" s="118"/>
      <c r="AO395" s="118"/>
      <c r="AP395" s="118"/>
      <c r="AT395" s="118"/>
      <c r="AX395" s="436"/>
    </row>
    <row r="396" spans="1:50" x14ac:dyDescent="0.3">
      <c r="A396" s="599" t="s">
        <v>425</v>
      </c>
      <c r="B396" s="599"/>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F396" s="151"/>
      <c r="AG396" s="151"/>
      <c r="AH396" s="151"/>
      <c r="AM396" s="118"/>
      <c r="AN396" s="118"/>
      <c r="AO396" s="118"/>
      <c r="AP396" s="118"/>
      <c r="AT396" s="118"/>
      <c r="AX396" s="436"/>
    </row>
    <row r="397" spans="1:50" ht="14.25" customHeight="1" x14ac:dyDescent="0.3">
      <c r="A397" s="415"/>
      <c r="B397" s="415"/>
      <c r="C397" s="415"/>
      <c r="D397" s="415"/>
      <c r="E397" s="415"/>
      <c r="F397" s="415"/>
      <c r="G397" s="415"/>
      <c r="H397" s="415"/>
      <c r="I397" s="415"/>
      <c r="J397" s="415"/>
      <c r="K397" s="415"/>
      <c r="L397" s="415"/>
      <c r="M397" s="415"/>
      <c r="N397" s="415"/>
      <c r="O397" s="415"/>
      <c r="P397" s="415"/>
      <c r="Q397" s="415"/>
      <c r="R397" s="415"/>
      <c r="S397" s="415"/>
      <c r="T397" s="415"/>
      <c r="U397" s="415"/>
      <c r="V397" s="415"/>
      <c r="W397" s="415"/>
      <c r="X397" s="415"/>
      <c r="Y397" s="415"/>
      <c r="Z397" s="415"/>
      <c r="AA397" s="415"/>
      <c r="AB397" s="415"/>
      <c r="AC397" s="415"/>
      <c r="AF397" s="151"/>
      <c r="AG397" s="151"/>
      <c r="AH397" s="151"/>
      <c r="AM397" s="118"/>
      <c r="AN397" s="118"/>
      <c r="AO397" s="118"/>
      <c r="AP397" s="118"/>
      <c r="AT397" s="118"/>
      <c r="AX397" s="436"/>
    </row>
    <row r="398" spans="1:50" ht="17.25" customHeight="1" x14ac:dyDescent="0.3">
      <c r="A398" s="589" t="s">
        <v>53</v>
      </c>
      <c r="B398" s="550"/>
      <c r="C398" s="550"/>
      <c r="D398" s="550"/>
      <c r="E398" s="550"/>
      <c r="F398" s="550"/>
      <c r="G398" s="550"/>
      <c r="H398" s="550"/>
      <c r="I398" s="550"/>
      <c r="J398" s="550"/>
      <c r="K398" s="550"/>
      <c r="L398" s="550"/>
      <c r="M398" s="550"/>
      <c r="N398" s="550"/>
      <c r="O398" s="550"/>
      <c r="P398" s="550"/>
      <c r="Q398" s="550"/>
      <c r="R398" s="550"/>
      <c r="S398" s="550"/>
      <c r="T398" s="550"/>
      <c r="U398" s="550"/>
      <c r="V398" s="550"/>
      <c r="W398" s="550"/>
      <c r="X398" s="550"/>
      <c r="Y398" s="550"/>
      <c r="Z398" s="550"/>
      <c r="AA398" s="550"/>
      <c r="AB398" s="551"/>
      <c r="AC398" s="142"/>
      <c r="AD398" s="6">
        <v>0</v>
      </c>
      <c r="AE398" s="150" t="str">
        <f>IF(AD398=1,"Ja",IF(AD398=2,"Nein",""))</f>
        <v/>
      </c>
      <c r="AF398" s="151">
        <v>1</v>
      </c>
      <c r="AG398" s="151"/>
      <c r="AH398" s="151"/>
      <c r="AM398" s="118"/>
      <c r="AN398" s="118"/>
      <c r="AO398" s="118"/>
      <c r="AP398" s="118"/>
      <c r="AT398" s="118"/>
      <c r="AX398" s="436"/>
    </row>
    <row r="399" spans="1:50" ht="17.25" customHeight="1" x14ac:dyDescent="0.3">
      <c r="A399" s="589" t="s">
        <v>52</v>
      </c>
      <c r="B399" s="550"/>
      <c r="C399" s="550"/>
      <c r="D399" s="550"/>
      <c r="E399" s="550"/>
      <c r="F399" s="550"/>
      <c r="G399" s="550"/>
      <c r="H399" s="550"/>
      <c r="I399" s="550"/>
      <c r="J399" s="550"/>
      <c r="K399" s="550"/>
      <c r="L399" s="550"/>
      <c r="M399" s="550"/>
      <c r="N399" s="550"/>
      <c r="O399" s="550"/>
      <c r="P399" s="550"/>
      <c r="Q399" s="550"/>
      <c r="R399" s="550"/>
      <c r="S399" s="550"/>
      <c r="T399" s="550"/>
      <c r="U399" s="550"/>
      <c r="V399" s="550"/>
      <c r="W399" s="550"/>
      <c r="X399" s="550"/>
      <c r="Y399" s="550"/>
      <c r="Z399" s="550"/>
      <c r="AA399" s="550"/>
      <c r="AB399" s="551"/>
      <c r="AC399" s="142"/>
      <c r="AF399" s="151">
        <v>0</v>
      </c>
      <c r="AG399" s="151"/>
      <c r="AH399" s="151"/>
      <c r="AM399" s="118"/>
      <c r="AN399" s="118"/>
      <c r="AO399" s="118"/>
      <c r="AP399" s="118"/>
      <c r="AT399" s="118"/>
      <c r="AX399" s="436"/>
    </row>
    <row r="400" spans="1:50" x14ac:dyDescent="0.3">
      <c r="AF400" s="151"/>
      <c r="AG400" s="151"/>
      <c r="AH400" s="151"/>
      <c r="AM400" s="118"/>
      <c r="AN400" s="118"/>
      <c r="AO400" s="118"/>
      <c r="AP400" s="118"/>
      <c r="AT400" s="118"/>
      <c r="AX400" s="436"/>
    </row>
    <row r="401" spans="1:64" ht="46.5" customHeight="1" x14ac:dyDescent="0.3">
      <c r="A401" s="732" t="s">
        <v>0</v>
      </c>
      <c r="B401" s="733"/>
      <c r="C401" s="733"/>
      <c r="D401" s="734" t="s">
        <v>143</v>
      </c>
      <c r="E401" s="734"/>
      <c r="F401" s="734"/>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5"/>
      <c r="AF401" s="151"/>
      <c r="AG401" s="151"/>
      <c r="AH401" s="151"/>
      <c r="AM401" s="118"/>
      <c r="AN401" s="118"/>
      <c r="AO401" s="118"/>
      <c r="AP401" s="118"/>
      <c r="AT401" s="118"/>
      <c r="AX401" s="436"/>
    </row>
    <row r="402" spans="1:64" x14ac:dyDescent="0.3">
      <c r="AF402" s="151"/>
      <c r="AG402" s="151"/>
      <c r="AH402" s="151"/>
      <c r="AM402" s="118"/>
      <c r="AN402" s="118"/>
      <c r="AO402" s="118"/>
      <c r="AP402" s="118"/>
      <c r="AT402" s="118"/>
      <c r="AX402" s="436"/>
    </row>
    <row r="403" spans="1:64" x14ac:dyDescent="0.3">
      <c r="A403" s="736"/>
      <c r="B403" s="736"/>
      <c r="C403" s="736"/>
      <c r="D403" s="736"/>
      <c r="E403" s="736"/>
      <c r="F403" s="736"/>
      <c r="G403" s="736"/>
      <c r="H403" s="736"/>
      <c r="I403" s="736"/>
      <c r="J403" s="736"/>
      <c r="K403" s="736"/>
      <c r="L403" s="736"/>
      <c r="M403" s="736"/>
      <c r="N403" s="736"/>
      <c r="O403" s="736"/>
      <c r="P403" s="736"/>
      <c r="Q403" s="736"/>
      <c r="R403" s="736"/>
      <c r="S403" s="736"/>
      <c r="T403" s="736"/>
      <c r="U403" s="736"/>
      <c r="V403" s="736"/>
      <c r="W403" s="736"/>
      <c r="X403" s="736"/>
      <c r="Y403" s="736"/>
      <c r="Z403" s="736"/>
      <c r="AA403" s="736"/>
      <c r="AB403" s="736"/>
      <c r="AC403" s="736"/>
      <c r="AF403" s="151"/>
      <c r="AG403" s="151"/>
      <c r="AH403" s="151"/>
      <c r="AM403" s="118"/>
      <c r="AN403" s="118"/>
      <c r="AO403" s="118"/>
      <c r="AP403" s="118"/>
      <c r="AT403" s="118"/>
      <c r="AX403" s="436"/>
      <c r="BL403" s="365"/>
    </row>
    <row r="404" spans="1:64" ht="23.25" customHeight="1" x14ac:dyDescent="0.3">
      <c r="A404" s="737" t="s">
        <v>62</v>
      </c>
      <c r="B404" s="737"/>
      <c r="C404" s="737"/>
      <c r="D404" s="737"/>
      <c r="E404" s="737"/>
      <c r="F404" s="737"/>
      <c r="G404" s="737"/>
      <c r="H404" s="737"/>
      <c r="I404" s="737"/>
      <c r="J404" s="737"/>
      <c r="K404" s="737"/>
      <c r="L404" s="737"/>
      <c r="M404" s="737"/>
      <c r="N404" s="737"/>
      <c r="O404" s="737"/>
      <c r="P404" s="737"/>
      <c r="Q404" s="737"/>
      <c r="R404" s="737"/>
      <c r="S404" s="737"/>
      <c r="T404" s="737"/>
      <c r="U404" s="737"/>
      <c r="V404" s="737"/>
      <c r="W404" s="737"/>
      <c r="X404" s="737"/>
      <c r="Y404" s="737"/>
      <c r="Z404" s="737"/>
      <c r="AA404" s="737"/>
      <c r="AB404" s="737"/>
      <c r="AC404" s="737"/>
      <c r="AF404" s="151"/>
      <c r="AG404" s="151"/>
      <c r="AH404" s="151"/>
      <c r="AM404" s="417"/>
      <c r="AN404" s="417"/>
      <c r="AO404" s="417"/>
      <c r="AP404" s="417"/>
      <c r="AX404" s="436"/>
    </row>
    <row r="405" spans="1:64" ht="87" customHeight="1" x14ac:dyDescent="0.3">
      <c r="A405" s="738" t="s">
        <v>426</v>
      </c>
      <c r="B405" s="737"/>
      <c r="C405" s="737"/>
      <c r="D405" s="737"/>
      <c r="E405" s="737"/>
      <c r="F405" s="737"/>
      <c r="G405" s="737"/>
      <c r="H405" s="737"/>
      <c r="I405" s="737"/>
      <c r="J405" s="737"/>
      <c r="K405" s="737"/>
      <c r="L405" s="737"/>
      <c r="M405" s="737"/>
      <c r="N405" s="737"/>
      <c r="O405" s="737"/>
      <c r="P405" s="737"/>
      <c r="Q405" s="737"/>
      <c r="R405" s="737"/>
      <c r="S405" s="737"/>
      <c r="T405" s="737"/>
      <c r="U405" s="737"/>
      <c r="V405" s="737"/>
      <c r="W405" s="737"/>
      <c r="X405" s="737"/>
      <c r="Y405" s="737"/>
      <c r="Z405" s="737"/>
      <c r="AA405" s="737"/>
      <c r="AB405" s="737"/>
      <c r="AC405" s="737"/>
      <c r="AF405" s="151"/>
      <c r="AG405" s="151"/>
      <c r="AH405" s="151"/>
      <c r="AM405" s="417"/>
      <c r="AN405" s="417"/>
      <c r="AO405" s="417"/>
      <c r="AP405" s="417"/>
      <c r="AX405" s="436"/>
    </row>
    <row r="406" spans="1:64" ht="18" x14ac:dyDescent="0.3">
      <c r="A406" s="421"/>
      <c r="B406" s="421"/>
      <c r="C406" s="421"/>
      <c r="D406" s="421"/>
      <c r="E406" s="421"/>
      <c r="F406" s="421"/>
      <c r="G406" s="421"/>
      <c r="H406" s="421"/>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F406" s="151"/>
      <c r="AG406" s="151"/>
      <c r="AH406" s="151"/>
      <c r="AM406" s="417"/>
      <c r="AN406" s="417"/>
      <c r="AO406" s="417"/>
      <c r="AP406" s="417"/>
      <c r="AX406" s="436"/>
    </row>
    <row r="407" spans="1:64" ht="68.25" customHeight="1" x14ac:dyDescent="0.3">
      <c r="A407" s="599" t="s">
        <v>427</v>
      </c>
      <c r="B407" s="599"/>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F407" s="151"/>
      <c r="AG407" s="151"/>
      <c r="AH407" s="151"/>
      <c r="AM407" s="118"/>
      <c r="AN407" s="118"/>
      <c r="AO407" s="118"/>
      <c r="AP407" s="118"/>
      <c r="AT407" s="118"/>
      <c r="AX407" s="436"/>
    </row>
    <row r="408" spans="1:64" ht="16.399999999999999" customHeight="1" x14ac:dyDescent="0.3">
      <c r="A408" s="589" t="s">
        <v>53</v>
      </c>
      <c r="B408" s="550"/>
      <c r="C408" s="550"/>
      <c r="D408" s="550"/>
      <c r="E408" s="550"/>
      <c r="F408" s="550"/>
      <c r="G408" s="550"/>
      <c r="H408" s="550"/>
      <c r="I408" s="550"/>
      <c r="J408" s="550"/>
      <c r="K408" s="550"/>
      <c r="L408" s="550"/>
      <c r="M408" s="550"/>
      <c r="N408" s="550"/>
      <c r="O408" s="550"/>
      <c r="P408" s="550"/>
      <c r="Q408" s="550"/>
      <c r="R408" s="550"/>
      <c r="S408" s="550"/>
      <c r="T408" s="550"/>
      <c r="U408" s="550"/>
      <c r="V408" s="550"/>
      <c r="W408" s="550"/>
      <c r="X408" s="550"/>
      <c r="Y408" s="550"/>
      <c r="Z408" s="550"/>
      <c r="AA408" s="550"/>
      <c r="AB408" s="551"/>
      <c r="AC408" s="142"/>
      <c r="AD408" s="6">
        <v>0</v>
      </c>
      <c r="AE408" s="150" t="str">
        <f>IF(AD408=1,"Ja",IF(AD408=2,"Nein",""))</f>
        <v/>
      </c>
      <c r="AF408" s="151">
        <v>1</v>
      </c>
      <c r="AG408" s="151"/>
      <c r="AH408" s="151"/>
      <c r="AM408" s="118"/>
      <c r="AN408" s="118"/>
      <c r="AO408" s="118"/>
      <c r="AP408" s="118"/>
      <c r="AT408" s="118"/>
      <c r="AX408" s="436"/>
    </row>
    <row r="409" spans="1:64" ht="16.399999999999999" customHeight="1" x14ac:dyDescent="0.3">
      <c r="A409" s="589" t="s">
        <v>52</v>
      </c>
      <c r="B409" s="550"/>
      <c r="C409" s="550"/>
      <c r="D409" s="550"/>
      <c r="E409" s="550"/>
      <c r="F409" s="550"/>
      <c r="G409" s="550"/>
      <c r="H409" s="550"/>
      <c r="I409" s="550"/>
      <c r="J409" s="550"/>
      <c r="K409" s="550"/>
      <c r="L409" s="550"/>
      <c r="M409" s="550"/>
      <c r="N409" s="550"/>
      <c r="O409" s="550"/>
      <c r="P409" s="550"/>
      <c r="Q409" s="550"/>
      <c r="R409" s="550"/>
      <c r="S409" s="550"/>
      <c r="T409" s="550"/>
      <c r="U409" s="550"/>
      <c r="V409" s="550"/>
      <c r="W409" s="550"/>
      <c r="X409" s="550"/>
      <c r="Y409" s="550"/>
      <c r="Z409" s="550"/>
      <c r="AA409" s="550"/>
      <c r="AB409" s="551"/>
      <c r="AC409" s="142"/>
      <c r="AF409" s="151">
        <v>0</v>
      </c>
      <c r="AG409" s="151"/>
      <c r="AH409" s="151"/>
      <c r="AM409" s="118"/>
      <c r="AN409" s="118"/>
      <c r="AO409" s="118"/>
      <c r="AP409" s="118"/>
      <c r="AT409" s="118"/>
      <c r="AX409" s="436"/>
    </row>
    <row r="410" spans="1:64" x14ac:dyDescent="0.3">
      <c r="AF410" s="151"/>
      <c r="AG410" s="151"/>
      <c r="AH410" s="151"/>
      <c r="AM410" s="118"/>
      <c r="AN410" s="118"/>
      <c r="AO410" s="118"/>
      <c r="AP410" s="118"/>
      <c r="AT410" s="118"/>
      <c r="AX410" s="436"/>
    </row>
    <row r="411" spans="1:64" ht="46.5" customHeight="1" x14ac:dyDescent="0.3">
      <c r="A411" s="732" t="s">
        <v>0</v>
      </c>
      <c r="B411" s="733"/>
      <c r="C411" s="733"/>
      <c r="D411" s="734" t="s">
        <v>82</v>
      </c>
      <c r="E411" s="734"/>
      <c r="F411" s="734"/>
      <c r="G411" s="734"/>
      <c r="H411" s="734"/>
      <c r="I411" s="734"/>
      <c r="J411" s="734"/>
      <c r="K411" s="734"/>
      <c r="L411" s="734"/>
      <c r="M411" s="734"/>
      <c r="N411" s="734"/>
      <c r="O411" s="734"/>
      <c r="P411" s="734"/>
      <c r="Q411" s="734"/>
      <c r="R411" s="734"/>
      <c r="S411" s="734"/>
      <c r="T411" s="734"/>
      <c r="U411" s="734"/>
      <c r="V411" s="734"/>
      <c r="W411" s="734"/>
      <c r="X411" s="734"/>
      <c r="Y411" s="734"/>
      <c r="Z411" s="734"/>
      <c r="AA411" s="734"/>
      <c r="AB411" s="734"/>
      <c r="AC411" s="735"/>
      <c r="AF411" s="151"/>
      <c r="AG411" s="151"/>
      <c r="AH411" s="151"/>
      <c r="AM411" s="118"/>
      <c r="AN411" s="118"/>
      <c r="AO411" s="118"/>
      <c r="AP411" s="118"/>
      <c r="AT411" s="118"/>
      <c r="AX411" s="436"/>
    </row>
    <row r="412" spans="1:64" x14ac:dyDescent="0.3">
      <c r="AF412" s="151"/>
      <c r="AG412" s="151"/>
      <c r="AH412" s="151"/>
      <c r="AM412" s="118"/>
      <c r="AN412" s="118"/>
      <c r="AO412" s="118"/>
      <c r="AP412" s="118"/>
      <c r="AT412" s="118"/>
      <c r="AX412" s="436"/>
    </row>
    <row r="413" spans="1:64" ht="33.75" customHeight="1" x14ac:dyDescent="0.3">
      <c r="A413" s="739" t="s">
        <v>83</v>
      </c>
      <c r="B413" s="699"/>
      <c r="C413" s="699"/>
      <c r="D413" s="699"/>
      <c r="E413" s="699"/>
      <c r="F413" s="699"/>
      <c r="G413" s="699"/>
      <c r="H413" s="699"/>
      <c r="I413" s="699"/>
      <c r="J413" s="699"/>
      <c r="K413" s="699"/>
      <c r="L413" s="699"/>
      <c r="M413" s="699"/>
      <c r="N413" s="699"/>
      <c r="O413" s="699"/>
      <c r="P413" s="699"/>
      <c r="Q413" s="699"/>
      <c r="R413" s="699"/>
      <c r="S413" s="699"/>
      <c r="T413" s="699"/>
      <c r="U413" s="699"/>
      <c r="V413" s="699"/>
      <c r="W413" s="699"/>
      <c r="X413" s="699"/>
      <c r="Y413" s="699"/>
      <c r="Z413" s="699"/>
      <c r="AA413" s="699"/>
      <c r="AB413" s="699"/>
      <c r="AC413" s="699"/>
      <c r="AF413" s="151"/>
      <c r="AG413" s="151"/>
      <c r="AH413" s="151"/>
      <c r="AM413" s="118"/>
      <c r="AN413" s="118"/>
      <c r="AO413" s="118"/>
      <c r="AP413" s="118"/>
      <c r="AT413" s="118"/>
      <c r="AX413" s="436"/>
    </row>
    <row r="414" spans="1:64" ht="74.25" customHeight="1" x14ac:dyDescent="0.3">
      <c r="A414" s="740" t="s">
        <v>428</v>
      </c>
      <c r="B414" s="699"/>
      <c r="C414" s="699"/>
      <c r="D414" s="699"/>
      <c r="E414" s="699"/>
      <c r="F414" s="699"/>
      <c r="G414" s="699"/>
      <c r="H414" s="699"/>
      <c r="I414" s="699"/>
      <c r="J414" s="699"/>
      <c r="K414" s="699"/>
      <c r="L414" s="699"/>
      <c r="M414" s="699"/>
      <c r="N414" s="699"/>
      <c r="O414" s="699"/>
      <c r="P414" s="699"/>
      <c r="Q414" s="699"/>
      <c r="R414" s="699"/>
      <c r="S414" s="699"/>
      <c r="T414" s="699"/>
      <c r="U414" s="699"/>
      <c r="V414" s="699"/>
      <c r="W414" s="699"/>
      <c r="X414" s="699"/>
      <c r="Y414" s="699"/>
      <c r="Z414" s="699"/>
      <c r="AA414" s="699"/>
      <c r="AB414" s="699"/>
      <c r="AC414" s="699"/>
      <c r="AF414" s="151"/>
      <c r="AG414" s="151"/>
      <c r="AH414" s="151"/>
      <c r="AM414" s="118"/>
      <c r="AN414" s="118"/>
      <c r="AO414" s="118"/>
      <c r="AP414" s="118"/>
      <c r="AT414" s="118"/>
      <c r="AX414" s="436"/>
    </row>
    <row r="415" spans="1:64" x14ac:dyDescent="0.3">
      <c r="A415" s="419"/>
      <c r="B415" s="416"/>
      <c r="C415" s="416"/>
      <c r="D415" s="416"/>
      <c r="E415" s="416"/>
      <c r="F415" s="416"/>
      <c r="G415" s="416"/>
      <c r="H415" s="416"/>
      <c r="I415" s="416"/>
      <c r="J415" s="416"/>
      <c r="K415" s="416"/>
      <c r="L415" s="416"/>
      <c r="M415" s="416"/>
      <c r="N415" s="416"/>
      <c r="O415" s="416"/>
      <c r="P415" s="416"/>
      <c r="Q415" s="416"/>
      <c r="R415" s="416"/>
      <c r="S415" s="416"/>
      <c r="T415" s="416"/>
      <c r="U415" s="416"/>
      <c r="V415" s="416"/>
      <c r="W415" s="416"/>
      <c r="X415" s="416"/>
      <c r="Y415" s="416"/>
      <c r="Z415" s="416"/>
      <c r="AA415" s="416"/>
      <c r="AB415" s="416"/>
      <c r="AC415" s="416"/>
      <c r="AF415" s="151"/>
      <c r="AG415" s="151"/>
      <c r="AH415" s="151"/>
      <c r="AM415" s="118"/>
      <c r="AN415" s="118"/>
      <c r="AO415" s="118"/>
      <c r="AP415" s="118"/>
      <c r="AT415" s="118"/>
      <c r="AX415" s="436"/>
    </row>
    <row r="416" spans="1:64" ht="15.5" x14ac:dyDescent="0.3">
      <c r="A416" s="746" t="s">
        <v>429</v>
      </c>
      <c r="B416" s="746"/>
      <c r="C416" s="746"/>
      <c r="D416" s="746"/>
      <c r="E416" s="746"/>
      <c r="F416" s="746"/>
      <c r="G416" s="746"/>
      <c r="H416" s="746"/>
      <c r="I416" s="746"/>
      <c r="J416" s="746"/>
      <c r="K416" s="746"/>
      <c r="L416" s="746"/>
      <c r="M416" s="746"/>
      <c r="N416" s="746"/>
      <c r="O416" s="746"/>
      <c r="P416" s="746"/>
      <c r="Q416" s="746"/>
      <c r="R416" s="746"/>
      <c r="S416" s="746"/>
      <c r="T416" s="746"/>
      <c r="U416" s="746"/>
      <c r="V416" s="746"/>
      <c r="W416" s="746"/>
      <c r="X416" s="746"/>
      <c r="Y416" s="746"/>
      <c r="Z416" s="746"/>
      <c r="AA416" s="746"/>
      <c r="AB416" s="746"/>
      <c r="AC416" s="746"/>
      <c r="AF416" s="151"/>
      <c r="AG416" s="151"/>
      <c r="AH416" s="151"/>
      <c r="AM416" s="118"/>
      <c r="AN416" s="118"/>
      <c r="AO416" s="118"/>
      <c r="AP416" s="118"/>
      <c r="AT416" s="118"/>
      <c r="AX416" s="436"/>
    </row>
    <row r="417" spans="1:50" ht="19.5" customHeight="1" x14ac:dyDescent="0.3">
      <c r="A417" s="41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F417" s="151"/>
      <c r="AG417" s="151"/>
      <c r="AH417" s="151"/>
      <c r="AM417" s="118"/>
      <c r="AN417" s="118"/>
      <c r="AO417" s="118"/>
      <c r="AP417" s="118"/>
      <c r="AT417" s="118"/>
      <c r="AX417" s="436"/>
    </row>
    <row r="418" spans="1:50" ht="48.75" customHeight="1" x14ac:dyDescent="0.3">
      <c r="A418" s="741" t="s">
        <v>85</v>
      </c>
      <c r="B418" s="742"/>
      <c r="C418" s="743"/>
      <c r="D418" s="744" t="s">
        <v>430</v>
      </c>
      <c r="E418" s="744"/>
      <c r="F418" s="744"/>
      <c r="G418" s="744"/>
      <c r="H418" s="744"/>
      <c r="I418" s="744"/>
      <c r="J418" s="744"/>
      <c r="K418" s="744"/>
      <c r="L418" s="744"/>
      <c r="M418" s="744"/>
      <c r="N418" s="744"/>
      <c r="O418" s="744"/>
      <c r="P418" s="744"/>
      <c r="Q418" s="744"/>
      <c r="R418" s="744"/>
      <c r="S418" s="744"/>
      <c r="T418" s="744"/>
      <c r="U418" s="744"/>
      <c r="V418" s="744"/>
      <c r="W418" s="744"/>
      <c r="X418" s="744"/>
      <c r="Y418" s="744"/>
      <c r="Z418" s="744"/>
      <c r="AA418" s="744"/>
      <c r="AB418" s="745"/>
      <c r="AC418" s="192"/>
      <c r="AD418" s="6" t="b">
        <v>0</v>
      </c>
      <c r="AF418" s="150" t="str">
        <f>IF(AD418=FALSE,"","x")</f>
        <v/>
      </c>
      <c r="AG418" s="151"/>
      <c r="AH418" s="151"/>
      <c r="AM418" s="118"/>
      <c r="AN418" s="118"/>
      <c r="AO418" s="118"/>
      <c r="AP418" s="118"/>
      <c r="AT418" s="118"/>
      <c r="AX418" s="436"/>
    </row>
    <row r="419" spans="1:50" ht="13.9" customHeight="1" x14ac:dyDescent="0.3">
      <c r="A419" s="566" t="s">
        <v>84</v>
      </c>
      <c r="B419" s="567"/>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8"/>
      <c r="AF419" s="151"/>
      <c r="AG419" s="151"/>
      <c r="AH419" s="151"/>
      <c r="AM419" s="118"/>
      <c r="AN419" s="118"/>
      <c r="AO419" s="118"/>
      <c r="AP419" s="118"/>
      <c r="AT419" s="118"/>
      <c r="AX419" s="436"/>
    </row>
    <row r="420" spans="1:50" x14ac:dyDescent="0.3">
      <c r="A420" s="515"/>
      <c r="B420" s="516"/>
      <c r="C420" s="516"/>
      <c r="D420" s="516"/>
      <c r="E420" s="51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7"/>
      <c r="AF420" s="151"/>
      <c r="AG420" s="151"/>
      <c r="AH420" s="151"/>
      <c r="AM420" s="118"/>
      <c r="AN420" s="118"/>
      <c r="AO420" s="118"/>
      <c r="AP420" s="118"/>
      <c r="AT420" s="317">
        <f>A420</f>
        <v>0</v>
      </c>
      <c r="AX420" s="436"/>
    </row>
    <row r="421" spans="1:50" ht="13.9" customHeight="1" x14ac:dyDescent="0.3">
      <c r="A421" s="415"/>
      <c r="B421" s="415"/>
      <c r="C421" s="415"/>
      <c r="D421" s="415"/>
      <c r="E421" s="415"/>
      <c r="F421" s="415"/>
      <c r="G421" s="415"/>
      <c r="H421" s="415"/>
      <c r="I421" s="415"/>
      <c r="J421" s="415"/>
      <c r="K421" s="415"/>
      <c r="L421" s="415"/>
      <c r="M421" s="415"/>
      <c r="N421" s="415"/>
      <c r="O421" s="415"/>
      <c r="P421" s="415"/>
      <c r="Q421" s="415"/>
      <c r="R421" s="415"/>
      <c r="S421" s="415"/>
      <c r="T421" s="415"/>
      <c r="U421" s="415"/>
      <c r="V421" s="415"/>
      <c r="W421" s="415"/>
      <c r="X421" s="415"/>
      <c r="Y421" s="415"/>
      <c r="Z421" s="415"/>
      <c r="AA421" s="415"/>
      <c r="AB421" s="415"/>
      <c r="AC421" s="415"/>
      <c r="AF421" s="151"/>
      <c r="AG421" s="151"/>
      <c r="AH421" s="151"/>
      <c r="AM421" s="118"/>
      <c r="AN421" s="118"/>
      <c r="AO421" s="118"/>
      <c r="AP421" s="118"/>
      <c r="AT421" s="118"/>
      <c r="AX421" s="436"/>
    </row>
    <row r="422" spans="1:50" ht="40.5" customHeight="1" x14ac:dyDescent="0.3">
      <c r="A422" s="741" t="s">
        <v>89</v>
      </c>
      <c r="B422" s="742"/>
      <c r="C422" s="743"/>
      <c r="D422" s="567" t="s">
        <v>431</v>
      </c>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8"/>
      <c r="AC422" s="192"/>
      <c r="AD422" s="6" t="b">
        <v>0</v>
      </c>
      <c r="AF422" s="150" t="str">
        <f>IF(AD422=FALSE,"","x")</f>
        <v/>
      </c>
      <c r="AG422" s="447"/>
      <c r="AH422" s="151"/>
      <c r="AM422" s="118"/>
      <c r="AN422" s="118"/>
      <c r="AO422" s="118"/>
      <c r="AP422" s="118"/>
      <c r="AT422" s="118"/>
      <c r="AX422" s="436"/>
    </row>
    <row r="423" spans="1:50" x14ac:dyDescent="0.3">
      <c r="A423" s="566" t="s">
        <v>84</v>
      </c>
      <c r="B423" s="567"/>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8"/>
      <c r="AG423" s="151"/>
      <c r="AH423" s="151"/>
      <c r="AM423" s="118"/>
      <c r="AN423" s="118"/>
      <c r="AO423" s="118"/>
      <c r="AP423" s="118"/>
      <c r="AT423" s="118"/>
      <c r="AX423" s="436"/>
    </row>
    <row r="424" spans="1:50" x14ac:dyDescent="0.3">
      <c r="A424" s="515"/>
      <c r="B424" s="516"/>
      <c r="C424" s="516"/>
      <c r="D424" s="516"/>
      <c r="E424" s="516"/>
      <c r="F424" s="516"/>
      <c r="G424" s="516"/>
      <c r="H424" s="516"/>
      <c r="I424" s="516"/>
      <c r="J424" s="516"/>
      <c r="K424" s="516"/>
      <c r="L424" s="516"/>
      <c r="M424" s="516"/>
      <c r="N424" s="516"/>
      <c r="O424" s="516"/>
      <c r="P424" s="516"/>
      <c r="Q424" s="516"/>
      <c r="R424" s="516"/>
      <c r="S424" s="516"/>
      <c r="T424" s="516"/>
      <c r="U424" s="516"/>
      <c r="V424" s="516"/>
      <c r="W424" s="516"/>
      <c r="X424" s="516"/>
      <c r="Y424" s="516"/>
      <c r="Z424" s="516"/>
      <c r="AA424" s="516"/>
      <c r="AB424" s="516"/>
      <c r="AC424" s="517"/>
      <c r="AG424" s="151"/>
      <c r="AH424" s="151"/>
      <c r="AM424" s="417"/>
      <c r="AN424" s="417"/>
      <c r="AO424" s="417"/>
      <c r="AP424" s="417"/>
      <c r="AT424" s="317">
        <f>A424</f>
        <v>0</v>
      </c>
      <c r="AX424" s="436"/>
    </row>
    <row r="425" spans="1:50" ht="15" customHeight="1" x14ac:dyDescent="0.3">
      <c r="A425" s="423"/>
      <c r="B425" s="423"/>
      <c r="C425" s="423"/>
      <c r="D425" s="423"/>
      <c r="E425" s="423"/>
      <c r="F425" s="423"/>
      <c r="G425" s="423"/>
      <c r="H425" s="423"/>
      <c r="I425" s="423"/>
      <c r="J425" s="423"/>
      <c r="K425" s="423"/>
      <c r="L425" s="423"/>
      <c r="M425" s="423"/>
      <c r="N425" s="423"/>
      <c r="O425" s="423"/>
      <c r="P425" s="423"/>
      <c r="Q425" s="423"/>
      <c r="R425" s="423"/>
      <c r="S425" s="423"/>
      <c r="T425" s="423"/>
      <c r="U425" s="423"/>
      <c r="V425" s="423"/>
      <c r="W425" s="423"/>
      <c r="X425" s="423"/>
      <c r="Y425" s="423"/>
      <c r="Z425" s="423"/>
      <c r="AA425" s="423"/>
      <c r="AB425" s="423"/>
      <c r="AC425" s="423"/>
      <c r="AG425" s="151"/>
      <c r="AH425" s="151"/>
      <c r="AM425" s="417"/>
      <c r="AN425" s="417"/>
      <c r="AO425" s="417"/>
      <c r="AP425" s="417"/>
      <c r="AX425" s="436"/>
    </row>
    <row r="426" spans="1:50" ht="69" customHeight="1" x14ac:dyDescent="0.3">
      <c r="A426" s="741" t="s">
        <v>86</v>
      </c>
      <c r="B426" s="742"/>
      <c r="C426" s="743"/>
      <c r="D426" s="744" t="s">
        <v>104</v>
      </c>
      <c r="E426" s="744"/>
      <c r="F426" s="744"/>
      <c r="G426" s="744"/>
      <c r="H426" s="744"/>
      <c r="I426" s="744"/>
      <c r="J426" s="744"/>
      <c r="K426" s="744"/>
      <c r="L426" s="744"/>
      <c r="M426" s="744"/>
      <c r="N426" s="744"/>
      <c r="O426" s="744"/>
      <c r="P426" s="744"/>
      <c r="Q426" s="744"/>
      <c r="R426" s="744"/>
      <c r="S426" s="744"/>
      <c r="T426" s="744"/>
      <c r="U426" s="744"/>
      <c r="V426" s="744"/>
      <c r="W426" s="744"/>
      <c r="X426" s="744"/>
      <c r="Y426" s="744"/>
      <c r="Z426" s="744"/>
      <c r="AA426" s="744"/>
      <c r="AB426" s="745"/>
      <c r="AC426" s="192"/>
      <c r="AD426" s="6" t="b">
        <v>0</v>
      </c>
      <c r="AF426" s="150" t="str">
        <f>IF(AD426=FALSE,"","x")</f>
        <v/>
      </c>
      <c r="AG426" s="151"/>
      <c r="AH426" s="151"/>
      <c r="AM426" s="417"/>
      <c r="AN426" s="417"/>
      <c r="AO426" s="417"/>
      <c r="AP426" s="417"/>
      <c r="AX426" s="436"/>
    </row>
    <row r="427" spans="1:50" x14ac:dyDescent="0.3">
      <c r="A427" s="566" t="s">
        <v>84</v>
      </c>
      <c r="B427" s="567"/>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8"/>
      <c r="AG427" s="151"/>
      <c r="AH427" s="151"/>
      <c r="AM427" s="417"/>
      <c r="AN427" s="417"/>
      <c r="AO427" s="417"/>
      <c r="AP427" s="417"/>
      <c r="AX427" s="436"/>
    </row>
    <row r="428" spans="1:50" x14ac:dyDescent="0.3">
      <c r="A428" s="750"/>
      <c r="B428" s="750"/>
      <c r="C428" s="750"/>
      <c r="D428" s="750"/>
      <c r="E428" s="750"/>
      <c r="F428" s="750"/>
      <c r="G428" s="750"/>
      <c r="H428" s="750"/>
      <c r="I428" s="750"/>
      <c r="J428" s="750"/>
      <c r="K428" s="750"/>
      <c r="L428" s="750"/>
      <c r="M428" s="750"/>
      <c r="N428" s="750"/>
      <c r="O428" s="750"/>
      <c r="P428" s="750"/>
      <c r="Q428" s="750"/>
      <c r="R428" s="750"/>
      <c r="S428" s="750"/>
      <c r="T428" s="750"/>
      <c r="U428" s="750"/>
      <c r="V428" s="750"/>
      <c r="W428" s="750"/>
      <c r="X428" s="750"/>
      <c r="Y428" s="750"/>
      <c r="Z428" s="750"/>
      <c r="AA428" s="750"/>
      <c r="AB428" s="750"/>
      <c r="AC428" s="750"/>
      <c r="AG428" s="151"/>
      <c r="AH428" s="151"/>
      <c r="AM428" s="417"/>
      <c r="AN428" s="417"/>
      <c r="AO428" s="417"/>
      <c r="AP428" s="417"/>
      <c r="AT428" s="317">
        <f>A428</f>
        <v>0</v>
      </c>
      <c r="AX428" s="436"/>
    </row>
    <row r="429" spans="1:50" x14ac:dyDescent="0.3">
      <c r="A429" s="196"/>
      <c r="B429" s="415"/>
      <c r="C429" s="415"/>
      <c r="D429" s="415"/>
      <c r="E429" s="415"/>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G429" s="151"/>
      <c r="AH429" s="151"/>
      <c r="AM429" s="417"/>
      <c r="AN429" s="417"/>
      <c r="AO429" s="417"/>
      <c r="AP429" s="417"/>
      <c r="AX429" s="436"/>
    </row>
    <row r="430" spans="1:50" ht="75.75" customHeight="1" x14ac:dyDescent="0.3">
      <c r="A430" s="747" t="s">
        <v>63</v>
      </c>
      <c r="B430" s="748"/>
      <c r="C430" s="748"/>
      <c r="D430" s="500" t="s">
        <v>432</v>
      </c>
      <c r="E430" s="501"/>
      <c r="F430" s="501"/>
      <c r="G430" s="501"/>
      <c r="H430" s="501"/>
      <c r="I430" s="501"/>
      <c r="J430" s="501"/>
      <c r="K430" s="501"/>
      <c r="L430" s="501"/>
      <c r="M430" s="501"/>
      <c r="N430" s="501"/>
      <c r="O430" s="501"/>
      <c r="P430" s="501"/>
      <c r="Q430" s="501"/>
      <c r="R430" s="501"/>
      <c r="S430" s="501"/>
      <c r="T430" s="501"/>
      <c r="U430" s="501"/>
      <c r="V430" s="501"/>
      <c r="W430" s="501"/>
      <c r="X430" s="501"/>
      <c r="Y430" s="501"/>
      <c r="Z430" s="501"/>
      <c r="AA430" s="501"/>
      <c r="AB430" s="502"/>
      <c r="AC430" s="356"/>
      <c r="AD430" s="6" t="b">
        <v>0</v>
      </c>
      <c r="AF430" s="150" t="str">
        <f>IF(AD430=FALSE,"","x")</f>
        <v/>
      </c>
      <c r="AG430" s="151"/>
      <c r="AH430" s="151"/>
      <c r="AM430" s="417"/>
      <c r="AN430" s="417"/>
      <c r="AO430" s="417"/>
      <c r="AP430" s="417"/>
      <c r="AX430" s="436"/>
    </row>
    <row r="431" spans="1:50" x14ac:dyDescent="0.3">
      <c r="A431" s="500" t="s">
        <v>84</v>
      </c>
      <c r="B431" s="501"/>
      <c r="C431" s="501"/>
      <c r="D431" s="501"/>
      <c r="E431" s="501"/>
      <c r="F431" s="501"/>
      <c r="G431" s="501"/>
      <c r="H431" s="501"/>
      <c r="I431" s="501"/>
      <c r="J431" s="501"/>
      <c r="K431" s="501"/>
      <c r="L431" s="501"/>
      <c r="M431" s="501"/>
      <c r="N431" s="501"/>
      <c r="O431" s="501"/>
      <c r="P431" s="501"/>
      <c r="Q431" s="501"/>
      <c r="R431" s="501"/>
      <c r="S431" s="501"/>
      <c r="T431" s="501"/>
      <c r="U431" s="501"/>
      <c r="V431" s="501"/>
      <c r="W431" s="501"/>
      <c r="X431" s="501"/>
      <c r="Y431" s="501"/>
      <c r="Z431" s="501"/>
      <c r="AA431" s="501"/>
      <c r="AB431" s="501"/>
      <c r="AC431" s="502"/>
      <c r="AG431" s="151"/>
      <c r="AH431" s="151"/>
      <c r="AM431" s="417"/>
      <c r="AN431" s="417"/>
      <c r="AO431" s="417"/>
      <c r="AP431" s="417"/>
      <c r="AX431" s="436"/>
    </row>
    <row r="432" spans="1:50" x14ac:dyDescent="0.3">
      <c r="A432" s="503"/>
      <c r="B432" s="504"/>
      <c r="C432" s="504"/>
      <c r="D432" s="504"/>
      <c r="E432" s="504"/>
      <c r="F432" s="504"/>
      <c r="G432" s="504"/>
      <c r="H432" s="504"/>
      <c r="I432" s="504"/>
      <c r="J432" s="504"/>
      <c r="K432" s="504"/>
      <c r="L432" s="504"/>
      <c r="M432" s="504"/>
      <c r="N432" s="504"/>
      <c r="O432" s="504"/>
      <c r="P432" s="504"/>
      <c r="Q432" s="504"/>
      <c r="R432" s="504"/>
      <c r="S432" s="504"/>
      <c r="T432" s="504"/>
      <c r="U432" s="504"/>
      <c r="V432" s="504"/>
      <c r="W432" s="504"/>
      <c r="X432" s="504"/>
      <c r="Y432" s="504"/>
      <c r="Z432" s="504"/>
      <c r="AA432" s="504"/>
      <c r="AB432" s="504"/>
      <c r="AC432" s="505"/>
      <c r="AG432" s="151"/>
      <c r="AH432" s="151"/>
      <c r="AM432" s="417"/>
      <c r="AN432" s="417"/>
      <c r="AO432" s="417"/>
      <c r="AP432" s="417"/>
      <c r="AT432" s="317">
        <f>A432</f>
        <v>0</v>
      </c>
      <c r="AX432" s="436"/>
    </row>
    <row r="433" spans="1:50" x14ac:dyDescent="0.3">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c r="AA433" s="347"/>
      <c r="AB433" s="347"/>
      <c r="AC433" s="347"/>
      <c r="AG433" s="151"/>
      <c r="AH433" s="151"/>
      <c r="AM433" s="417"/>
      <c r="AN433" s="417"/>
      <c r="AO433" s="417"/>
      <c r="AP433" s="417"/>
      <c r="AX433" s="436"/>
    </row>
    <row r="434" spans="1:50" x14ac:dyDescent="0.3">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G434" s="151"/>
      <c r="AH434" s="151"/>
      <c r="AM434" s="417"/>
      <c r="AN434" s="417"/>
      <c r="AO434" s="417"/>
      <c r="AP434" s="417"/>
      <c r="AX434" s="436"/>
    </row>
    <row r="435" spans="1:50" ht="15.5" x14ac:dyDescent="0.35">
      <c r="A435" s="749" t="s">
        <v>433</v>
      </c>
      <c r="B435" s="749"/>
      <c r="C435" s="749"/>
      <c r="D435" s="749"/>
      <c r="E435" s="749"/>
      <c r="F435" s="749"/>
      <c r="G435" s="749"/>
      <c r="H435" s="749"/>
      <c r="I435" s="749"/>
      <c r="J435" s="749"/>
      <c r="K435" s="749"/>
      <c r="L435" s="749"/>
      <c r="M435" s="749"/>
      <c r="N435" s="749"/>
      <c r="O435" s="749"/>
      <c r="P435" s="749"/>
      <c r="Q435" s="749"/>
      <c r="R435" s="749"/>
      <c r="S435" s="749"/>
      <c r="T435" s="749"/>
      <c r="U435" s="749"/>
      <c r="V435" s="749"/>
      <c r="W435" s="749"/>
      <c r="X435" s="749"/>
      <c r="Y435" s="749"/>
      <c r="Z435" s="749"/>
      <c r="AA435" s="749"/>
      <c r="AB435" s="749"/>
      <c r="AC435" s="749"/>
      <c r="AG435" s="151"/>
      <c r="AH435" s="151"/>
      <c r="AM435" s="417"/>
      <c r="AN435" s="417"/>
      <c r="AO435" s="417"/>
      <c r="AP435" s="417"/>
      <c r="AX435" s="436"/>
    </row>
    <row r="436" spans="1:50" ht="21" customHeight="1" x14ac:dyDescent="0.3">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9"/>
      <c r="AM436" s="417"/>
      <c r="AN436" s="417"/>
      <c r="AO436" s="417"/>
      <c r="AP436" s="417"/>
      <c r="AX436" s="436"/>
    </row>
    <row r="437" spans="1:50" ht="58.5" customHeight="1" x14ac:dyDescent="0.3">
      <c r="A437" s="747" t="s">
        <v>64</v>
      </c>
      <c r="B437" s="748"/>
      <c r="C437" s="748"/>
      <c r="D437" s="500" t="s">
        <v>434</v>
      </c>
      <c r="E437" s="501"/>
      <c r="F437" s="501"/>
      <c r="G437" s="501"/>
      <c r="H437" s="501"/>
      <c r="I437" s="501"/>
      <c r="J437" s="501"/>
      <c r="K437" s="501"/>
      <c r="L437" s="501"/>
      <c r="M437" s="501"/>
      <c r="N437" s="501"/>
      <c r="O437" s="501"/>
      <c r="P437" s="501"/>
      <c r="Q437" s="501"/>
      <c r="R437" s="501"/>
      <c r="S437" s="501"/>
      <c r="T437" s="501"/>
      <c r="U437" s="501"/>
      <c r="V437" s="501"/>
      <c r="W437" s="501"/>
      <c r="X437" s="501"/>
      <c r="Y437" s="501"/>
      <c r="Z437" s="501"/>
      <c r="AA437" s="501"/>
      <c r="AB437" s="502"/>
      <c r="AC437" s="356"/>
      <c r="AD437" s="6" t="b">
        <v>0</v>
      </c>
      <c r="AF437" s="150" t="str">
        <f>IF(AD437=FALSE,"","x")</f>
        <v/>
      </c>
      <c r="AM437" s="417"/>
      <c r="AN437" s="417"/>
      <c r="AO437" s="417"/>
      <c r="AP437" s="417"/>
      <c r="AX437" s="436"/>
    </row>
    <row r="438" spans="1:50" x14ac:dyDescent="0.3">
      <c r="A438" s="500" t="s">
        <v>84</v>
      </c>
      <c r="B438" s="501"/>
      <c r="C438" s="501"/>
      <c r="D438" s="501"/>
      <c r="E438" s="501"/>
      <c r="F438" s="501"/>
      <c r="G438" s="501"/>
      <c r="H438" s="501"/>
      <c r="I438" s="501"/>
      <c r="J438" s="501"/>
      <c r="K438" s="501"/>
      <c r="L438" s="501"/>
      <c r="M438" s="501"/>
      <c r="N438" s="501"/>
      <c r="O438" s="501"/>
      <c r="P438" s="501"/>
      <c r="Q438" s="501"/>
      <c r="R438" s="501"/>
      <c r="S438" s="501"/>
      <c r="T438" s="501"/>
      <c r="U438" s="501"/>
      <c r="V438" s="501"/>
      <c r="W438" s="501"/>
      <c r="X438" s="501"/>
      <c r="Y438" s="501"/>
      <c r="Z438" s="501"/>
      <c r="AA438" s="501"/>
      <c r="AB438" s="501"/>
      <c r="AC438" s="502"/>
      <c r="AM438" s="417"/>
      <c r="AN438" s="417"/>
      <c r="AO438" s="417"/>
      <c r="AP438" s="417"/>
      <c r="AX438" s="436"/>
    </row>
    <row r="439" spans="1:50" x14ac:dyDescent="0.3">
      <c r="A439" s="503"/>
      <c r="B439" s="504"/>
      <c r="C439" s="504"/>
      <c r="D439" s="504"/>
      <c r="E439" s="504"/>
      <c r="F439" s="504"/>
      <c r="G439" s="504"/>
      <c r="H439" s="504"/>
      <c r="I439" s="504"/>
      <c r="J439" s="504"/>
      <c r="K439" s="504"/>
      <c r="L439" s="504"/>
      <c r="M439" s="504"/>
      <c r="N439" s="504"/>
      <c r="O439" s="504"/>
      <c r="P439" s="504"/>
      <c r="Q439" s="504"/>
      <c r="R439" s="504"/>
      <c r="S439" s="504"/>
      <c r="T439" s="504"/>
      <c r="U439" s="504"/>
      <c r="V439" s="504"/>
      <c r="W439" s="504"/>
      <c r="X439" s="504"/>
      <c r="Y439" s="504"/>
      <c r="Z439" s="504"/>
      <c r="AA439" s="504"/>
      <c r="AB439" s="504"/>
      <c r="AC439" s="505"/>
      <c r="AM439" s="417"/>
      <c r="AN439" s="417"/>
      <c r="AO439" s="417"/>
      <c r="AP439" s="417"/>
      <c r="AT439" s="317">
        <f>A439</f>
        <v>0</v>
      </c>
      <c r="AX439" s="436"/>
    </row>
    <row r="440" spans="1:50" x14ac:dyDescent="0.3">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347"/>
      <c r="AB440" s="347"/>
      <c r="AC440" s="349"/>
      <c r="AM440" s="417"/>
      <c r="AN440" s="417"/>
      <c r="AO440" s="417"/>
      <c r="AP440" s="417"/>
      <c r="AX440" s="436"/>
    </row>
    <row r="441" spans="1:50" ht="39" customHeight="1" x14ac:dyDescent="0.3">
      <c r="A441" s="747" t="s">
        <v>65</v>
      </c>
      <c r="B441" s="748"/>
      <c r="C441" s="748"/>
      <c r="D441" s="500" t="s">
        <v>435</v>
      </c>
      <c r="E441" s="501"/>
      <c r="F441" s="501"/>
      <c r="G441" s="501"/>
      <c r="H441" s="501"/>
      <c r="I441" s="501"/>
      <c r="J441" s="501"/>
      <c r="K441" s="501"/>
      <c r="L441" s="501"/>
      <c r="M441" s="501"/>
      <c r="N441" s="501"/>
      <c r="O441" s="501"/>
      <c r="P441" s="501"/>
      <c r="Q441" s="501"/>
      <c r="R441" s="501"/>
      <c r="S441" s="501"/>
      <c r="T441" s="501"/>
      <c r="U441" s="501"/>
      <c r="V441" s="501"/>
      <c r="W441" s="501"/>
      <c r="X441" s="501"/>
      <c r="Y441" s="501"/>
      <c r="Z441" s="501"/>
      <c r="AA441" s="501"/>
      <c r="AB441" s="502"/>
      <c r="AC441" s="356"/>
      <c r="AD441" s="6" t="b">
        <v>0</v>
      </c>
      <c r="AF441" s="150" t="str">
        <f>IF(AD441=FALSE,"","x")</f>
        <v/>
      </c>
      <c r="AM441" s="417"/>
      <c r="AN441" s="417"/>
      <c r="AO441" s="417"/>
      <c r="AP441" s="417"/>
      <c r="AX441" s="436"/>
    </row>
    <row r="442" spans="1:50" ht="16.5" customHeight="1" x14ac:dyDescent="0.3">
      <c r="A442" s="500" t="s">
        <v>84</v>
      </c>
      <c r="B442" s="501"/>
      <c r="C442" s="501"/>
      <c r="D442" s="501"/>
      <c r="E442" s="501"/>
      <c r="F442" s="501"/>
      <c r="G442" s="501"/>
      <c r="H442" s="501"/>
      <c r="I442" s="501"/>
      <c r="J442" s="501"/>
      <c r="K442" s="501"/>
      <c r="L442" s="501"/>
      <c r="M442" s="501"/>
      <c r="N442" s="501"/>
      <c r="O442" s="501"/>
      <c r="P442" s="501"/>
      <c r="Q442" s="501"/>
      <c r="R442" s="501"/>
      <c r="S442" s="501"/>
      <c r="T442" s="501"/>
      <c r="U442" s="501"/>
      <c r="V442" s="501"/>
      <c r="W442" s="501"/>
      <c r="X442" s="501"/>
      <c r="Y442" s="501"/>
      <c r="Z442" s="501"/>
      <c r="AA442" s="501"/>
      <c r="AB442" s="501"/>
      <c r="AC442" s="502"/>
      <c r="AM442" s="417"/>
      <c r="AN442" s="417"/>
      <c r="AO442" s="417"/>
      <c r="AP442" s="417"/>
      <c r="AX442" s="436"/>
    </row>
    <row r="443" spans="1:50" x14ac:dyDescent="0.3">
      <c r="A443" s="503"/>
      <c r="B443" s="504"/>
      <c r="C443" s="504"/>
      <c r="D443" s="504"/>
      <c r="E443" s="504"/>
      <c r="F443" s="504"/>
      <c r="G443" s="504"/>
      <c r="H443" s="504"/>
      <c r="I443" s="504"/>
      <c r="J443" s="504"/>
      <c r="K443" s="504"/>
      <c r="L443" s="504"/>
      <c r="M443" s="504"/>
      <c r="N443" s="504"/>
      <c r="O443" s="504"/>
      <c r="P443" s="504"/>
      <c r="Q443" s="504"/>
      <c r="R443" s="504"/>
      <c r="S443" s="504"/>
      <c r="T443" s="504"/>
      <c r="U443" s="504"/>
      <c r="V443" s="504"/>
      <c r="W443" s="504"/>
      <c r="X443" s="504"/>
      <c r="Y443" s="504"/>
      <c r="Z443" s="504"/>
      <c r="AA443" s="504"/>
      <c r="AB443" s="504"/>
      <c r="AC443" s="505"/>
      <c r="AM443" s="417"/>
      <c r="AN443" s="417"/>
      <c r="AO443" s="417"/>
      <c r="AP443" s="417"/>
      <c r="AT443" s="317">
        <f>A443</f>
        <v>0</v>
      </c>
      <c r="AX443" s="436"/>
    </row>
    <row r="444" spans="1:50" x14ac:dyDescent="0.3">
      <c r="A444" s="35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9"/>
      <c r="AM444" s="417"/>
      <c r="AN444" s="417"/>
      <c r="AO444" s="417"/>
      <c r="AP444" s="417"/>
      <c r="AX444" s="436"/>
    </row>
    <row r="445" spans="1:50" ht="45" customHeight="1" x14ac:dyDescent="0.3">
      <c r="A445" s="747" t="s">
        <v>66</v>
      </c>
      <c r="B445" s="748"/>
      <c r="C445" s="748"/>
      <c r="D445" s="500" t="s">
        <v>436</v>
      </c>
      <c r="E445" s="501"/>
      <c r="F445" s="501"/>
      <c r="G445" s="501"/>
      <c r="H445" s="501"/>
      <c r="I445" s="501"/>
      <c r="J445" s="501"/>
      <c r="K445" s="501"/>
      <c r="L445" s="501"/>
      <c r="M445" s="501"/>
      <c r="N445" s="501"/>
      <c r="O445" s="501"/>
      <c r="P445" s="501"/>
      <c r="Q445" s="501"/>
      <c r="R445" s="501"/>
      <c r="S445" s="501"/>
      <c r="T445" s="501"/>
      <c r="U445" s="501"/>
      <c r="V445" s="501"/>
      <c r="W445" s="501"/>
      <c r="X445" s="501"/>
      <c r="Y445" s="501"/>
      <c r="Z445" s="501"/>
      <c r="AA445" s="501"/>
      <c r="AB445" s="502"/>
      <c r="AC445" s="356"/>
      <c r="AD445" s="6" t="b">
        <v>0</v>
      </c>
      <c r="AF445" s="150" t="str">
        <f>IF(AD445=FALSE,"","x")</f>
        <v/>
      </c>
      <c r="AM445" s="417"/>
      <c r="AN445" s="417"/>
      <c r="AO445" s="417"/>
      <c r="AP445" s="417"/>
      <c r="AX445" s="436"/>
    </row>
    <row r="446" spans="1:50" x14ac:dyDescent="0.3">
      <c r="A446" s="566" t="s">
        <v>84</v>
      </c>
      <c r="B446" s="567"/>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8"/>
      <c r="AM446" s="417"/>
      <c r="AN446" s="417"/>
      <c r="AO446" s="417"/>
      <c r="AP446" s="417"/>
      <c r="AX446" s="436"/>
    </row>
    <row r="447" spans="1:50" x14ac:dyDescent="0.3">
      <c r="A447" s="515"/>
      <c r="B447" s="516"/>
      <c r="C447" s="516"/>
      <c r="D447" s="516"/>
      <c r="E447" s="516"/>
      <c r="F447" s="516"/>
      <c r="G447" s="516"/>
      <c r="H447" s="516"/>
      <c r="I447" s="516"/>
      <c r="J447" s="516"/>
      <c r="K447" s="516"/>
      <c r="L447" s="516"/>
      <c r="M447" s="516"/>
      <c r="N447" s="516"/>
      <c r="O447" s="516"/>
      <c r="P447" s="516"/>
      <c r="Q447" s="516"/>
      <c r="R447" s="516"/>
      <c r="S447" s="516"/>
      <c r="T447" s="516"/>
      <c r="U447" s="516"/>
      <c r="V447" s="516"/>
      <c r="W447" s="516"/>
      <c r="X447" s="516"/>
      <c r="Y447" s="516"/>
      <c r="Z447" s="516"/>
      <c r="AA447" s="516"/>
      <c r="AB447" s="516"/>
      <c r="AC447" s="517"/>
      <c r="AM447" s="417"/>
      <c r="AN447" s="417"/>
      <c r="AO447" s="417"/>
      <c r="AP447" s="417"/>
      <c r="AT447" s="317">
        <f>A447</f>
        <v>0</v>
      </c>
      <c r="AX447" s="436"/>
    </row>
    <row r="448" spans="1:50" x14ac:dyDescent="0.3">
      <c r="A448" s="200"/>
      <c r="AM448" s="417"/>
      <c r="AN448" s="417"/>
      <c r="AO448" s="417"/>
      <c r="AP448" s="417"/>
      <c r="AX448" s="436"/>
    </row>
    <row r="449" spans="1:50" ht="33.75" customHeight="1" x14ac:dyDescent="0.3">
      <c r="A449" s="747" t="s">
        <v>375</v>
      </c>
      <c r="B449" s="748"/>
      <c r="C449" s="748"/>
      <c r="D449" s="500" t="s">
        <v>107</v>
      </c>
      <c r="E449" s="501"/>
      <c r="F449" s="501"/>
      <c r="G449" s="501"/>
      <c r="H449" s="501"/>
      <c r="I449" s="501"/>
      <c r="J449" s="501"/>
      <c r="K449" s="501"/>
      <c r="L449" s="501"/>
      <c r="M449" s="501"/>
      <c r="N449" s="501"/>
      <c r="O449" s="501"/>
      <c r="P449" s="501"/>
      <c r="Q449" s="501"/>
      <c r="R449" s="501"/>
      <c r="S449" s="501"/>
      <c r="T449" s="501"/>
      <c r="U449" s="501"/>
      <c r="V449" s="501"/>
      <c r="W449" s="501"/>
      <c r="X449" s="501"/>
      <c r="Y449" s="501"/>
      <c r="Z449" s="501"/>
      <c r="AA449" s="501"/>
      <c r="AB449" s="502"/>
      <c r="AC449" s="356"/>
      <c r="AD449" s="6" t="b">
        <v>0</v>
      </c>
      <c r="AF449" s="150" t="str">
        <f>IF(AD449=FALSE,"","x")</f>
        <v/>
      </c>
      <c r="AM449" s="417"/>
      <c r="AN449" s="417"/>
      <c r="AO449" s="417"/>
      <c r="AP449" s="417"/>
      <c r="AX449" s="436"/>
    </row>
    <row r="450" spans="1:50" x14ac:dyDescent="0.3">
      <c r="A450" s="500" t="s">
        <v>84</v>
      </c>
      <c r="B450" s="501"/>
      <c r="C450" s="501"/>
      <c r="D450" s="501"/>
      <c r="E450" s="501"/>
      <c r="F450" s="501"/>
      <c r="G450" s="501"/>
      <c r="H450" s="501"/>
      <c r="I450" s="501"/>
      <c r="J450" s="501"/>
      <c r="K450" s="501"/>
      <c r="L450" s="501"/>
      <c r="M450" s="501"/>
      <c r="N450" s="501"/>
      <c r="O450" s="501"/>
      <c r="P450" s="501"/>
      <c r="Q450" s="501"/>
      <c r="R450" s="501"/>
      <c r="S450" s="501"/>
      <c r="T450" s="501"/>
      <c r="U450" s="501"/>
      <c r="V450" s="501"/>
      <c r="W450" s="501"/>
      <c r="X450" s="501"/>
      <c r="Y450" s="501"/>
      <c r="Z450" s="501"/>
      <c r="AA450" s="501"/>
      <c r="AB450" s="501"/>
      <c r="AC450" s="502"/>
      <c r="AM450" s="417"/>
      <c r="AN450" s="417"/>
      <c r="AO450" s="417"/>
      <c r="AP450" s="417"/>
      <c r="AX450" s="436"/>
    </row>
    <row r="451" spans="1:50" x14ac:dyDescent="0.3">
      <c r="A451" s="503"/>
      <c r="B451" s="504"/>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504"/>
      <c r="Z451" s="504"/>
      <c r="AA451" s="504"/>
      <c r="AB451" s="504"/>
      <c r="AC451" s="505"/>
      <c r="AM451" s="417"/>
      <c r="AN451" s="417"/>
      <c r="AO451" s="417"/>
      <c r="AP451" s="417"/>
      <c r="AT451" s="317">
        <f>A451</f>
        <v>0</v>
      </c>
      <c r="AX451" s="436"/>
    </row>
    <row r="452" spans="1:50" x14ac:dyDescent="0.3">
      <c r="A452" s="358"/>
      <c r="B452" s="358"/>
      <c r="C452" s="358"/>
      <c r="D452" s="358"/>
      <c r="E452" s="358"/>
      <c r="F452" s="358"/>
      <c r="G452" s="358"/>
      <c r="H452" s="358"/>
      <c r="I452" s="358"/>
      <c r="J452" s="358"/>
      <c r="K452" s="358"/>
      <c r="L452" s="358"/>
      <c r="M452" s="358"/>
      <c r="N452" s="358"/>
      <c r="O452" s="358"/>
      <c r="P452" s="358"/>
      <c r="Q452" s="358"/>
      <c r="R452" s="358"/>
      <c r="S452" s="358"/>
      <c r="T452" s="358"/>
      <c r="U452" s="358"/>
      <c r="V452" s="358"/>
      <c r="W452" s="358"/>
      <c r="X452" s="358"/>
      <c r="Y452" s="358"/>
      <c r="Z452" s="358"/>
      <c r="AA452" s="358"/>
      <c r="AB452" s="358"/>
      <c r="AC452" s="358"/>
      <c r="AM452" s="417"/>
      <c r="AN452" s="417"/>
      <c r="AO452" s="417"/>
      <c r="AP452" s="417"/>
      <c r="AX452" s="436"/>
    </row>
    <row r="453" spans="1:50" ht="30" customHeight="1" x14ac:dyDescent="0.3">
      <c r="A453" s="747" t="s">
        <v>376</v>
      </c>
      <c r="B453" s="748"/>
      <c r="C453" s="753"/>
      <c r="D453" s="500" t="s">
        <v>437</v>
      </c>
      <c r="E453" s="501"/>
      <c r="F453" s="501"/>
      <c r="G453" s="501"/>
      <c r="H453" s="501"/>
      <c r="I453" s="501"/>
      <c r="J453" s="501"/>
      <c r="K453" s="501"/>
      <c r="L453" s="501"/>
      <c r="M453" s="501"/>
      <c r="N453" s="501"/>
      <c r="O453" s="501"/>
      <c r="P453" s="501"/>
      <c r="Q453" s="501"/>
      <c r="R453" s="501"/>
      <c r="S453" s="501"/>
      <c r="T453" s="501"/>
      <c r="U453" s="501"/>
      <c r="V453" s="501"/>
      <c r="W453" s="501"/>
      <c r="X453" s="501"/>
      <c r="Y453" s="501"/>
      <c r="Z453" s="501"/>
      <c r="AA453" s="501"/>
      <c r="AB453" s="502"/>
      <c r="AC453" s="356"/>
      <c r="AD453" s="6" t="b">
        <v>0</v>
      </c>
      <c r="AF453" s="150" t="str">
        <f>IF(AD453=FALSE,"","x")</f>
        <v/>
      </c>
      <c r="AM453" s="417"/>
      <c r="AN453" s="417"/>
      <c r="AO453" s="417"/>
      <c r="AP453" s="417"/>
      <c r="AX453" s="436"/>
    </row>
    <row r="454" spans="1:50" x14ac:dyDescent="0.3">
      <c r="A454" s="566" t="s">
        <v>84</v>
      </c>
      <c r="B454" s="567"/>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8"/>
      <c r="AM454" s="417"/>
      <c r="AN454" s="417"/>
      <c r="AO454" s="417"/>
      <c r="AP454" s="417"/>
      <c r="AX454" s="436"/>
    </row>
    <row r="455" spans="1:50" x14ac:dyDescent="0.3">
      <c r="A455" s="515"/>
      <c r="B455" s="516"/>
      <c r="C455" s="516"/>
      <c r="D455" s="516"/>
      <c r="E455" s="516"/>
      <c r="F455" s="516"/>
      <c r="G455" s="516"/>
      <c r="H455" s="516"/>
      <c r="I455" s="516"/>
      <c r="J455" s="516"/>
      <c r="K455" s="516"/>
      <c r="L455" s="516"/>
      <c r="M455" s="516"/>
      <c r="N455" s="516"/>
      <c r="O455" s="516"/>
      <c r="P455" s="516"/>
      <c r="Q455" s="516"/>
      <c r="R455" s="516"/>
      <c r="S455" s="516"/>
      <c r="T455" s="516"/>
      <c r="U455" s="516"/>
      <c r="V455" s="516"/>
      <c r="W455" s="516"/>
      <c r="X455" s="516"/>
      <c r="Y455" s="516"/>
      <c r="Z455" s="516"/>
      <c r="AA455" s="516"/>
      <c r="AB455" s="516"/>
      <c r="AC455" s="517"/>
      <c r="AM455" s="417"/>
      <c r="AN455" s="417"/>
      <c r="AO455" s="417"/>
      <c r="AP455" s="417"/>
      <c r="AT455" s="317">
        <f>A455</f>
        <v>0</v>
      </c>
      <c r="AX455" s="436"/>
    </row>
    <row r="456" spans="1:50" x14ac:dyDescent="0.3">
      <c r="AM456" s="417"/>
      <c r="AN456" s="417"/>
      <c r="AO456" s="417"/>
      <c r="AP456" s="417"/>
      <c r="AX456" s="436"/>
    </row>
    <row r="457" spans="1:50" ht="24" customHeight="1" x14ac:dyDescent="0.3">
      <c r="A457" s="747" t="s">
        <v>438</v>
      </c>
      <c r="B457" s="748"/>
      <c r="C457" s="753"/>
      <c r="D457" s="494" t="s">
        <v>439</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6"/>
      <c r="AD457" s="118"/>
      <c r="AM457" s="417"/>
      <c r="AN457" s="417"/>
      <c r="AO457" s="417"/>
      <c r="AP457" s="417"/>
      <c r="AX457" s="436"/>
    </row>
    <row r="458" spans="1:50" ht="11.25" customHeight="1" x14ac:dyDescent="0.3">
      <c r="AM458" s="417"/>
      <c r="AN458" s="417"/>
      <c r="AO458" s="417"/>
      <c r="AP458" s="417"/>
      <c r="AX458" s="436"/>
    </row>
    <row r="459" spans="1:50" ht="18.75" customHeight="1" x14ac:dyDescent="0.3">
      <c r="A459" s="754" t="s">
        <v>440</v>
      </c>
      <c r="B459" s="754"/>
      <c r="C459" s="754"/>
      <c r="D459" s="754"/>
      <c r="E459" s="754"/>
      <c r="F459" s="754"/>
      <c r="G459" s="754"/>
      <c r="H459" s="754"/>
      <c r="I459" s="754"/>
      <c r="J459" s="754"/>
      <c r="K459" s="754"/>
      <c r="L459" s="754"/>
      <c r="M459" s="754"/>
      <c r="N459" s="754"/>
      <c r="O459" s="754"/>
      <c r="P459" s="754"/>
      <c r="Q459" s="754"/>
      <c r="R459" s="754"/>
      <c r="S459" s="754"/>
      <c r="T459" s="754"/>
      <c r="U459" s="754"/>
      <c r="V459" s="754"/>
      <c r="W459" s="754"/>
      <c r="X459" s="754"/>
      <c r="Y459" s="754"/>
      <c r="Z459" s="754"/>
      <c r="AA459" s="754"/>
      <c r="AB459" s="754"/>
      <c r="AC459" s="754"/>
      <c r="AM459" s="417"/>
      <c r="AN459" s="417"/>
      <c r="AO459" s="417"/>
      <c r="AP459" s="417"/>
      <c r="AX459" s="436"/>
    </row>
    <row r="460" spans="1:50" ht="23.25" customHeight="1" x14ac:dyDescent="0.3">
      <c r="A460" s="700" t="s">
        <v>441</v>
      </c>
      <c r="B460" s="700"/>
      <c r="C460" s="700"/>
      <c r="D460" s="700"/>
      <c r="E460" s="700"/>
      <c r="F460" s="700"/>
      <c r="G460" s="700"/>
      <c r="H460" s="700"/>
      <c r="I460" s="700"/>
      <c r="J460" s="700"/>
      <c r="K460" s="700"/>
      <c r="L460" s="700"/>
      <c r="M460" s="700"/>
      <c r="N460" s="700"/>
      <c r="O460" s="700"/>
      <c r="P460" s="700"/>
      <c r="Q460" s="700"/>
      <c r="R460" s="700"/>
      <c r="S460" s="700"/>
      <c r="T460" s="700"/>
      <c r="U460" s="700"/>
      <c r="V460" s="700"/>
      <c r="W460" s="700"/>
      <c r="X460" s="700"/>
      <c r="Y460" s="700"/>
      <c r="Z460" s="700"/>
      <c r="AA460" s="700"/>
      <c r="AB460" s="700"/>
      <c r="AC460" s="142"/>
      <c r="AD460" s="6">
        <v>0</v>
      </c>
      <c r="AM460" s="417"/>
      <c r="AN460" s="417"/>
      <c r="AO460" s="417"/>
      <c r="AP460" s="417"/>
      <c r="AX460" s="436"/>
    </row>
    <row r="461" spans="1:50" ht="24.75" customHeight="1" x14ac:dyDescent="0.3">
      <c r="A461" s="700" t="s">
        <v>442</v>
      </c>
      <c r="B461" s="700"/>
      <c r="C461" s="700"/>
      <c r="D461" s="700"/>
      <c r="E461" s="700"/>
      <c r="F461" s="700"/>
      <c r="G461" s="700"/>
      <c r="H461" s="700"/>
      <c r="I461" s="700"/>
      <c r="J461" s="700"/>
      <c r="K461" s="700"/>
      <c r="L461" s="700"/>
      <c r="M461" s="700"/>
      <c r="N461" s="700"/>
      <c r="O461" s="700"/>
      <c r="P461" s="700"/>
      <c r="Q461" s="700"/>
      <c r="R461" s="700"/>
      <c r="S461" s="700"/>
      <c r="T461" s="700"/>
      <c r="U461" s="700"/>
      <c r="V461" s="700"/>
      <c r="W461" s="700"/>
      <c r="X461" s="700"/>
      <c r="Y461" s="700"/>
      <c r="Z461" s="700"/>
      <c r="AA461" s="700"/>
      <c r="AB461" s="700"/>
      <c r="AC461" s="142"/>
      <c r="AM461" s="417"/>
      <c r="AN461" s="417"/>
      <c r="AO461" s="417"/>
      <c r="AP461" s="417"/>
      <c r="AX461" s="436"/>
    </row>
    <row r="462" spans="1:50" ht="24" customHeight="1" x14ac:dyDescent="0.3">
      <c r="A462" s="700" t="s">
        <v>443</v>
      </c>
      <c r="B462" s="700"/>
      <c r="C462" s="700"/>
      <c r="D462" s="700"/>
      <c r="E462" s="700"/>
      <c r="F462" s="700"/>
      <c r="G462" s="700"/>
      <c r="H462" s="700"/>
      <c r="I462" s="700"/>
      <c r="J462" s="700"/>
      <c r="K462" s="700"/>
      <c r="L462" s="700"/>
      <c r="M462" s="700"/>
      <c r="N462" s="700"/>
      <c r="O462" s="700"/>
      <c r="P462" s="700"/>
      <c r="Q462" s="700"/>
      <c r="R462" s="700"/>
      <c r="S462" s="700"/>
      <c r="T462" s="700"/>
      <c r="U462" s="700"/>
      <c r="V462" s="700"/>
      <c r="W462" s="700"/>
      <c r="X462" s="700"/>
      <c r="Y462" s="700"/>
      <c r="Z462" s="700"/>
      <c r="AA462" s="700"/>
      <c r="AB462" s="700"/>
      <c r="AC462" s="142"/>
      <c r="AM462" s="417"/>
      <c r="AN462" s="417"/>
      <c r="AO462" s="417"/>
      <c r="AP462" s="417"/>
      <c r="AX462" s="436"/>
    </row>
    <row r="463" spans="1:50" ht="22.5" customHeight="1" x14ac:dyDescent="0.3">
      <c r="A463" s="700" t="s">
        <v>444</v>
      </c>
      <c r="B463" s="700"/>
      <c r="C463" s="700"/>
      <c r="D463" s="700"/>
      <c r="E463" s="700"/>
      <c r="F463" s="700"/>
      <c r="G463" s="700"/>
      <c r="H463" s="700"/>
      <c r="I463" s="700"/>
      <c r="J463" s="700"/>
      <c r="K463" s="700"/>
      <c r="L463" s="700"/>
      <c r="M463" s="700"/>
      <c r="N463" s="700"/>
      <c r="O463" s="700"/>
      <c r="P463" s="700"/>
      <c r="Q463" s="700"/>
      <c r="R463" s="700"/>
      <c r="S463" s="700"/>
      <c r="T463" s="700"/>
      <c r="U463" s="700"/>
      <c r="V463" s="700"/>
      <c r="W463" s="700"/>
      <c r="X463" s="700"/>
      <c r="Y463" s="700"/>
      <c r="Z463" s="700"/>
      <c r="AA463" s="700"/>
      <c r="AB463" s="700"/>
      <c r="AC463" s="142"/>
      <c r="AM463" s="417"/>
      <c r="AN463" s="417"/>
      <c r="AO463" s="417"/>
      <c r="AP463" s="417"/>
      <c r="AX463" s="436"/>
    </row>
    <row r="464" spans="1:50" ht="19.5" customHeight="1" x14ac:dyDescent="0.3">
      <c r="A464" s="700" t="s">
        <v>445</v>
      </c>
      <c r="B464" s="700"/>
      <c r="C464" s="700"/>
      <c r="D464" s="700"/>
      <c r="E464" s="700"/>
      <c r="F464" s="700"/>
      <c r="G464" s="700"/>
      <c r="H464" s="700"/>
      <c r="I464" s="700"/>
      <c r="J464" s="700"/>
      <c r="K464" s="700"/>
      <c r="L464" s="700"/>
      <c r="M464" s="700"/>
      <c r="N464" s="700"/>
      <c r="O464" s="700"/>
      <c r="P464" s="700"/>
      <c r="Q464" s="700"/>
      <c r="R464" s="700"/>
      <c r="S464" s="700"/>
      <c r="T464" s="700"/>
      <c r="U464" s="700"/>
      <c r="V464" s="700"/>
      <c r="W464" s="700"/>
      <c r="X464" s="700"/>
      <c r="Y464" s="700"/>
      <c r="Z464" s="700"/>
      <c r="AA464" s="700"/>
      <c r="AB464" s="700"/>
      <c r="AC464" s="142"/>
      <c r="AM464" s="417"/>
      <c r="AN464" s="417"/>
      <c r="AO464" s="417"/>
      <c r="AP464" s="417"/>
      <c r="AX464" s="436"/>
    </row>
    <row r="465" spans="1:50" ht="21.75" customHeight="1" x14ac:dyDescent="0.3">
      <c r="A465" s="700" t="s">
        <v>446</v>
      </c>
      <c r="B465" s="700"/>
      <c r="C465" s="700"/>
      <c r="D465" s="700"/>
      <c r="E465" s="700"/>
      <c r="F465" s="700"/>
      <c r="G465" s="700"/>
      <c r="H465" s="700"/>
      <c r="I465" s="700"/>
      <c r="J465" s="700"/>
      <c r="K465" s="700"/>
      <c r="L465" s="700"/>
      <c r="M465" s="700"/>
      <c r="N465" s="700"/>
      <c r="O465" s="700"/>
      <c r="P465" s="700"/>
      <c r="Q465" s="700"/>
      <c r="R465" s="700"/>
      <c r="S465" s="700"/>
      <c r="T465" s="700"/>
      <c r="U465" s="700"/>
      <c r="V465" s="700"/>
      <c r="W465" s="700"/>
      <c r="X465" s="700"/>
      <c r="Y465" s="700"/>
      <c r="Z465" s="700"/>
      <c r="AA465" s="700"/>
      <c r="AB465" s="700"/>
      <c r="AC465" s="142"/>
      <c r="AM465" s="417"/>
      <c r="AN465" s="417"/>
      <c r="AO465" s="417"/>
      <c r="AP465" s="417"/>
      <c r="AX465" s="436"/>
    </row>
    <row r="466" spans="1:50" x14ac:dyDescent="0.3">
      <c r="AC466" s="118"/>
      <c r="AM466" s="417"/>
      <c r="AN466" s="417"/>
      <c r="AO466" s="417"/>
      <c r="AP466" s="417"/>
      <c r="AX466" s="436"/>
    </row>
    <row r="467" spans="1:50" x14ac:dyDescent="0.3">
      <c r="A467" s="555" t="s">
        <v>447</v>
      </c>
      <c r="B467" s="555"/>
      <c r="C467" s="555"/>
      <c r="D467" s="555"/>
      <c r="E467" s="555"/>
      <c r="F467" s="555"/>
      <c r="G467" s="555"/>
      <c r="H467" s="555"/>
      <c r="I467" s="555"/>
      <c r="J467" s="555"/>
      <c r="K467" s="555"/>
      <c r="L467" s="555"/>
      <c r="M467" s="555"/>
      <c r="N467" s="555"/>
      <c r="O467" s="555"/>
      <c r="P467" s="555"/>
      <c r="Q467" s="555"/>
      <c r="R467" s="555"/>
      <c r="S467" s="555"/>
      <c r="T467" s="555"/>
      <c r="U467" s="555"/>
      <c r="V467" s="555"/>
      <c r="W467" s="555"/>
      <c r="X467" s="555"/>
      <c r="Y467" s="555"/>
      <c r="Z467" s="555"/>
      <c r="AA467" s="555"/>
      <c r="AB467" s="555"/>
      <c r="AC467" s="555"/>
      <c r="AM467" s="417"/>
      <c r="AN467" s="417"/>
      <c r="AO467" s="417"/>
      <c r="AP467" s="417"/>
      <c r="AX467" s="436"/>
    </row>
    <row r="468" spans="1:50" ht="20.149999999999999" customHeight="1" x14ac:dyDescent="0.3">
      <c r="A468" s="700" t="s">
        <v>441</v>
      </c>
      <c r="B468" s="700"/>
      <c r="C468" s="700"/>
      <c r="D468" s="700"/>
      <c r="E468" s="700"/>
      <c r="F468" s="700"/>
      <c r="G468" s="700"/>
      <c r="H468" s="700"/>
      <c r="I468" s="700"/>
      <c r="J468" s="700"/>
      <c r="K468" s="700"/>
      <c r="L468" s="700"/>
      <c r="M468" s="700"/>
      <c r="N468" s="700"/>
      <c r="O468" s="700"/>
      <c r="P468" s="700"/>
      <c r="Q468" s="700"/>
      <c r="R468" s="700"/>
      <c r="S468" s="700"/>
      <c r="T468" s="700"/>
      <c r="U468" s="700"/>
      <c r="V468" s="700"/>
      <c r="W468" s="700"/>
      <c r="X468" s="700"/>
      <c r="Y468" s="700"/>
      <c r="Z468" s="700"/>
      <c r="AA468" s="700"/>
      <c r="AB468" s="700"/>
      <c r="AC468" s="142"/>
      <c r="AD468" s="6">
        <v>0</v>
      </c>
      <c r="AM468" s="417"/>
      <c r="AN468" s="417"/>
      <c r="AO468" s="417"/>
      <c r="AP468" s="417"/>
      <c r="AX468" s="436"/>
    </row>
    <row r="469" spans="1:50" ht="20.149999999999999" customHeight="1" x14ac:dyDescent="0.3">
      <c r="A469" s="700" t="s">
        <v>442</v>
      </c>
      <c r="B469" s="700"/>
      <c r="C469" s="700"/>
      <c r="D469" s="700"/>
      <c r="E469" s="700"/>
      <c r="F469" s="700"/>
      <c r="G469" s="700"/>
      <c r="H469" s="700"/>
      <c r="I469" s="700"/>
      <c r="J469" s="700"/>
      <c r="K469" s="700"/>
      <c r="L469" s="700"/>
      <c r="M469" s="700"/>
      <c r="N469" s="700"/>
      <c r="O469" s="700"/>
      <c r="P469" s="700"/>
      <c r="Q469" s="700"/>
      <c r="R469" s="700"/>
      <c r="S469" s="700"/>
      <c r="T469" s="700"/>
      <c r="U469" s="700"/>
      <c r="V469" s="700"/>
      <c r="W469" s="700"/>
      <c r="X469" s="700"/>
      <c r="Y469" s="700"/>
      <c r="Z469" s="700"/>
      <c r="AA469" s="700"/>
      <c r="AB469" s="700"/>
      <c r="AC469" s="142"/>
      <c r="AM469" s="417"/>
      <c r="AN469" s="417"/>
      <c r="AO469" s="417"/>
      <c r="AP469" s="417"/>
      <c r="AX469" s="436"/>
    </row>
    <row r="470" spans="1:50" ht="20.149999999999999" customHeight="1" x14ac:dyDescent="0.3">
      <c r="A470" s="700" t="s">
        <v>443</v>
      </c>
      <c r="B470" s="700"/>
      <c r="C470" s="700"/>
      <c r="D470" s="700"/>
      <c r="E470" s="700"/>
      <c r="F470" s="700"/>
      <c r="G470" s="700"/>
      <c r="H470" s="700"/>
      <c r="I470" s="700"/>
      <c r="J470" s="700"/>
      <c r="K470" s="700"/>
      <c r="L470" s="700"/>
      <c r="M470" s="700"/>
      <c r="N470" s="700"/>
      <c r="O470" s="700"/>
      <c r="P470" s="700"/>
      <c r="Q470" s="700"/>
      <c r="R470" s="700"/>
      <c r="S470" s="700"/>
      <c r="T470" s="700"/>
      <c r="U470" s="700"/>
      <c r="V470" s="700"/>
      <c r="W470" s="700"/>
      <c r="X470" s="700"/>
      <c r="Y470" s="700"/>
      <c r="Z470" s="700"/>
      <c r="AA470" s="700"/>
      <c r="AB470" s="700"/>
      <c r="AC470" s="142"/>
      <c r="AM470" s="417"/>
      <c r="AN470" s="417"/>
      <c r="AO470" s="417"/>
      <c r="AP470" s="417"/>
      <c r="AX470" s="436"/>
    </row>
    <row r="471" spans="1:50" ht="20.149999999999999" customHeight="1" x14ac:dyDescent="0.3">
      <c r="A471" s="700" t="s">
        <v>444</v>
      </c>
      <c r="B471" s="700"/>
      <c r="C471" s="700"/>
      <c r="D471" s="700"/>
      <c r="E471" s="700"/>
      <c r="F471" s="700"/>
      <c r="G471" s="700"/>
      <c r="H471" s="700"/>
      <c r="I471" s="700"/>
      <c r="J471" s="700"/>
      <c r="K471" s="700"/>
      <c r="L471" s="700"/>
      <c r="M471" s="700"/>
      <c r="N471" s="700"/>
      <c r="O471" s="700"/>
      <c r="P471" s="700"/>
      <c r="Q471" s="700"/>
      <c r="R471" s="700"/>
      <c r="S471" s="700"/>
      <c r="T471" s="700"/>
      <c r="U471" s="700"/>
      <c r="V471" s="700"/>
      <c r="W471" s="700"/>
      <c r="X471" s="700"/>
      <c r="Y471" s="700"/>
      <c r="Z471" s="700"/>
      <c r="AA471" s="700"/>
      <c r="AB471" s="700"/>
      <c r="AC471" s="142"/>
      <c r="AM471" s="417"/>
      <c r="AN471" s="417"/>
      <c r="AO471" s="417"/>
      <c r="AP471" s="417"/>
      <c r="AX471" s="436"/>
    </row>
    <row r="472" spans="1:50" ht="20.149999999999999" customHeight="1" x14ac:dyDescent="0.3">
      <c r="A472" s="700" t="s">
        <v>445</v>
      </c>
      <c r="B472" s="700"/>
      <c r="C472" s="700"/>
      <c r="D472" s="700"/>
      <c r="E472" s="700"/>
      <c r="F472" s="700"/>
      <c r="G472" s="700"/>
      <c r="H472" s="700"/>
      <c r="I472" s="700"/>
      <c r="J472" s="700"/>
      <c r="K472" s="700"/>
      <c r="L472" s="700"/>
      <c r="M472" s="700"/>
      <c r="N472" s="700"/>
      <c r="O472" s="700"/>
      <c r="P472" s="700"/>
      <c r="Q472" s="700"/>
      <c r="R472" s="700"/>
      <c r="S472" s="700"/>
      <c r="T472" s="700"/>
      <c r="U472" s="700"/>
      <c r="V472" s="700"/>
      <c r="W472" s="700"/>
      <c r="X472" s="700"/>
      <c r="Y472" s="700"/>
      <c r="Z472" s="700"/>
      <c r="AA472" s="700"/>
      <c r="AB472" s="700"/>
      <c r="AC472" s="142"/>
      <c r="AM472" s="417"/>
      <c r="AN472" s="417"/>
      <c r="AO472" s="417"/>
      <c r="AP472" s="417"/>
      <c r="AX472" s="436"/>
    </row>
    <row r="473" spans="1:50" ht="20.149999999999999" customHeight="1" x14ac:dyDescent="0.3">
      <c r="A473" s="700" t="s">
        <v>446</v>
      </c>
      <c r="B473" s="700"/>
      <c r="C473" s="700"/>
      <c r="D473" s="700"/>
      <c r="E473" s="700"/>
      <c r="F473" s="700"/>
      <c r="G473" s="700"/>
      <c r="H473" s="700"/>
      <c r="I473" s="700"/>
      <c r="J473" s="700"/>
      <c r="K473" s="700"/>
      <c r="L473" s="700"/>
      <c r="M473" s="700"/>
      <c r="N473" s="700"/>
      <c r="O473" s="700"/>
      <c r="P473" s="700"/>
      <c r="Q473" s="700"/>
      <c r="R473" s="700"/>
      <c r="S473" s="700"/>
      <c r="T473" s="700"/>
      <c r="U473" s="700"/>
      <c r="V473" s="700"/>
      <c r="W473" s="700"/>
      <c r="X473" s="700"/>
      <c r="Y473" s="700"/>
      <c r="Z473" s="700"/>
      <c r="AA473" s="700"/>
      <c r="AB473" s="700"/>
      <c r="AC473" s="142"/>
      <c r="AM473" s="417"/>
      <c r="AN473" s="417"/>
      <c r="AO473" s="417"/>
      <c r="AP473" s="417"/>
      <c r="AX473" s="436"/>
    </row>
    <row r="474" spans="1:50" x14ac:dyDescent="0.3">
      <c r="AM474" s="417"/>
      <c r="AN474" s="417"/>
      <c r="AO474" s="417"/>
      <c r="AP474" s="417"/>
      <c r="AX474" s="436"/>
    </row>
    <row r="475" spans="1:50" x14ac:dyDescent="0.3">
      <c r="A475" s="555" t="s">
        <v>448</v>
      </c>
      <c r="B475" s="555"/>
      <c r="C475" s="555"/>
      <c r="D475" s="555"/>
      <c r="E475" s="555"/>
      <c r="F475" s="555"/>
      <c r="G475" s="555"/>
      <c r="H475" s="555"/>
      <c r="I475" s="555"/>
      <c r="J475" s="555"/>
      <c r="K475" s="555"/>
      <c r="L475" s="555"/>
      <c r="M475" s="555"/>
      <c r="N475" s="555"/>
      <c r="O475" s="555"/>
      <c r="P475" s="555"/>
      <c r="Q475" s="555"/>
      <c r="R475" s="555"/>
      <c r="S475" s="555"/>
      <c r="T475" s="555"/>
      <c r="U475" s="555"/>
      <c r="V475" s="555"/>
      <c r="W475" s="555"/>
      <c r="X475" s="555"/>
      <c r="Y475" s="555"/>
      <c r="Z475" s="555"/>
      <c r="AA475" s="555"/>
      <c r="AB475" s="555"/>
      <c r="AC475" s="555"/>
      <c r="AM475" s="417"/>
      <c r="AN475" s="417"/>
      <c r="AO475" s="417"/>
      <c r="AP475" s="417"/>
      <c r="AX475" s="436"/>
    </row>
    <row r="476" spans="1:50" ht="20.149999999999999" customHeight="1" x14ac:dyDescent="0.3">
      <c r="A476" s="700" t="s">
        <v>443</v>
      </c>
      <c r="B476" s="700"/>
      <c r="C476" s="700"/>
      <c r="D476" s="700"/>
      <c r="E476" s="700"/>
      <c r="F476" s="700"/>
      <c r="G476" s="700"/>
      <c r="H476" s="700"/>
      <c r="I476" s="700"/>
      <c r="J476" s="700"/>
      <c r="K476" s="700"/>
      <c r="L476" s="700"/>
      <c r="M476" s="700"/>
      <c r="N476" s="700"/>
      <c r="O476" s="700"/>
      <c r="P476" s="700"/>
      <c r="Q476" s="700"/>
      <c r="R476" s="700"/>
      <c r="S476" s="700"/>
      <c r="T476" s="700"/>
      <c r="U476" s="700"/>
      <c r="V476" s="700"/>
      <c r="W476" s="700"/>
      <c r="X476" s="700"/>
      <c r="Y476" s="700"/>
      <c r="Z476" s="700"/>
      <c r="AA476" s="700"/>
      <c r="AB476" s="700"/>
      <c r="AC476" s="142"/>
      <c r="AD476" s="6">
        <v>0</v>
      </c>
      <c r="AM476" s="417"/>
      <c r="AN476" s="417"/>
      <c r="AO476" s="417"/>
      <c r="AP476" s="417"/>
      <c r="AX476" s="436"/>
    </row>
    <row r="477" spans="1:50" ht="20.149999999999999" customHeight="1" x14ac:dyDescent="0.3">
      <c r="A477" s="700" t="s">
        <v>445</v>
      </c>
      <c r="B477" s="700"/>
      <c r="C477" s="700"/>
      <c r="D477" s="700"/>
      <c r="E477" s="700"/>
      <c r="F477" s="700"/>
      <c r="G477" s="700"/>
      <c r="H477" s="700"/>
      <c r="I477" s="700"/>
      <c r="J477" s="700"/>
      <c r="K477" s="700"/>
      <c r="L477" s="700"/>
      <c r="M477" s="700"/>
      <c r="N477" s="700"/>
      <c r="O477" s="700"/>
      <c r="P477" s="700"/>
      <c r="Q477" s="700"/>
      <c r="R477" s="700"/>
      <c r="S477" s="700"/>
      <c r="T477" s="700"/>
      <c r="U477" s="700"/>
      <c r="V477" s="700"/>
      <c r="W477" s="700"/>
      <c r="X477" s="700"/>
      <c r="Y477" s="700"/>
      <c r="Z477" s="700"/>
      <c r="AA477" s="700"/>
      <c r="AB477" s="700"/>
      <c r="AC477" s="142"/>
      <c r="AM477" s="417"/>
      <c r="AN477" s="417"/>
      <c r="AO477" s="417"/>
      <c r="AP477" s="417"/>
      <c r="AX477" s="436"/>
    </row>
    <row r="478" spans="1:50" ht="20.149999999999999" customHeight="1" x14ac:dyDescent="0.3">
      <c r="A478" s="700" t="s">
        <v>446</v>
      </c>
      <c r="B478" s="700"/>
      <c r="C478" s="700"/>
      <c r="D478" s="700"/>
      <c r="E478" s="700"/>
      <c r="F478" s="700"/>
      <c r="G478" s="700"/>
      <c r="H478" s="700"/>
      <c r="I478" s="700"/>
      <c r="J478" s="700"/>
      <c r="K478" s="700"/>
      <c r="L478" s="700"/>
      <c r="M478" s="700"/>
      <c r="N478" s="700"/>
      <c r="O478" s="700"/>
      <c r="P478" s="700"/>
      <c r="Q478" s="700"/>
      <c r="R478" s="700"/>
      <c r="S478" s="700"/>
      <c r="T478" s="700"/>
      <c r="U478" s="700"/>
      <c r="V478" s="700"/>
      <c r="W478" s="700"/>
      <c r="X478" s="700"/>
      <c r="Y478" s="700"/>
      <c r="Z478" s="700"/>
      <c r="AA478" s="700"/>
      <c r="AB478" s="700"/>
      <c r="AC478" s="142"/>
      <c r="AM478" s="417"/>
      <c r="AN478" s="417"/>
      <c r="AO478" s="417"/>
      <c r="AP478" s="417"/>
      <c r="AX478" s="436"/>
    </row>
    <row r="479" spans="1:50" x14ac:dyDescent="0.3">
      <c r="AM479" s="417"/>
      <c r="AN479" s="417"/>
      <c r="AO479" s="417"/>
      <c r="AP479" s="417"/>
      <c r="AX479" s="436"/>
    </row>
    <row r="480" spans="1:50" x14ac:dyDescent="0.3">
      <c r="A480" s="566" t="s">
        <v>84</v>
      </c>
      <c r="B480" s="567"/>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8"/>
      <c r="AM480" s="417"/>
      <c r="AN480" s="417"/>
      <c r="AO480" s="417"/>
      <c r="AP480" s="417"/>
      <c r="AX480" s="436"/>
    </row>
    <row r="481" spans="1:50" x14ac:dyDescent="0.3">
      <c r="A481" s="515"/>
      <c r="B481" s="516"/>
      <c r="C481" s="516"/>
      <c r="D481" s="516"/>
      <c r="E481" s="516"/>
      <c r="F481" s="516"/>
      <c r="G481" s="516"/>
      <c r="H481" s="516"/>
      <c r="I481" s="516"/>
      <c r="J481" s="516"/>
      <c r="K481" s="516"/>
      <c r="L481" s="516"/>
      <c r="M481" s="516"/>
      <c r="N481" s="516"/>
      <c r="O481" s="516"/>
      <c r="P481" s="516"/>
      <c r="Q481" s="516"/>
      <c r="R481" s="516"/>
      <c r="S481" s="516"/>
      <c r="T481" s="516"/>
      <c r="U481" s="516"/>
      <c r="V481" s="516"/>
      <c r="W481" s="516"/>
      <c r="X481" s="516"/>
      <c r="Y481" s="516"/>
      <c r="Z481" s="516"/>
      <c r="AA481" s="516"/>
      <c r="AB481" s="516"/>
      <c r="AC481" s="517"/>
      <c r="AD481" s="409"/>
      <c r="AM481" s="417"/>
      <c r="AN481" s="417"/>
      <c r="AO481" s="417"/>
      <c r="AP481" s="417"/>
      <c r="AT481" s="317">
        <f>A481</f>
        <v>0</v>
      </c>
      <c r="AX481" s="436"/>
    </row>
    <row r="482" spans="1:50" x14ac:dyDescent="0.3">
      <c r="AM482" s="417"/>
      <c r="AN482" s="417"/>
      <c r="AO482" s="417"/>
      <c r="AP482" s="417"/>
      <c r="AX482" s="436"/>
    </row>
    <row r="483" spans="1:50" ht="50.25" customHeight="1" x14ac:dyDescent="0.3">
      <c r="A483" s="751" t="s">
        <v>0</v>
      </c>
      <c r="B483" s="752"/>
      <c r="C483" s="752"/>
      <c r="D483" s="757" t="s">
        <v>449</v>
      </c>
      <c r="E483" s="757"/>
      <c r="F483" s="757"/>
      <c r="G483" s="757"/>
      <c r="H483" s="757"/>
      <c r="I483" s="757"/>
      <c r="J483" s="757"/>
      <c r="K483" s="757"/>
      <c r="L483" s="757"/>
      <c r="M483" s="757"/>
      <c r="N483" s="757"/>
      <c r="O483" s="757"/>
      <c r="P483" s="757"/>
      <c r="Q483" s="757"/>
      <c r="R483" s="757"/>
      <c r="S483" s="757"/>
      <c r="T483" s="757"/>
      <c r="U483" s="757"/>
      <c r="V483" s="757"/>
      <c r="W483" s="757"/>
      <c r="X483" s="757"/>
      <c r="Y483" s="757"/>
      <c r="Z483" s="757"/>
      <c r="AA483" s="757"/>
      <c r="AB483" s="757"/>
      <c r="AC483" s="758"/>
      <c r="AM483" s="417"/>
      <c r="AN483" s="417"/>
      <c r="AO483" s="417"/>
      <c r="AP483" s="417"/>
      <c r="AX483" s="436"/>
    </row>
    <row r="484" spans="1:50" ht="19.5" customHeight="1" x14ac:dyDescent="0.3">
      <c r="AM484" s="417"/>
      <c r="AN484" s="417"/>
      <c r="AO484" s="417"/>
      <c r="AP484" s="417"/>
      <c r="AX484" s="436"/>
    </row>
    <row r="485" spans="1:50" ht="21.75" customHeight="1" x14ac:dyDescent="0.3">
      <c r="A485" s="737" t="s">
        <v>450</v>
      </c>
      <c r="B485" s="737"/>
      <c r="C485" s="737"/>
      <c r="D485" s="737"/>
      <c r="E485" s="737"/>
      <c r="F485" s="737"/>
      <c r="G485" s="737"/>
      <c r="H485" s="737"/>
      <c r="I485" s="737"/>
      <c r="J485" s="737"/>
      <c r="K485" s="737"/>
      <c r="L485" s="737"/>
      <c r="M485" s="737"/>
      <c r="N485" s="737"/>
      <c r="O485" s="737"/>
      <c r="P485" s="737"/>
      <c r="Q485" s="737"/>
      <c r="R485" s="737"/>
      <c r="S485" s="737"/>
      <c r="T485" s="737"/>
      <c r="U485" s="737"/>
      <c r="V485" s="737"/>
      <c r="W485" s="737"/>
      <c r="X485" s="737"/>
      <c r="Y485" s="737"/>
      <c r="Z485" s="737"/>
      <c r="AA485" s="737"/>
      <c r="AB485" s="737"/>
      <c r="AC485" s="737"/>
      <c r="AM485" s="417"/>
      <c r="AN485" s="417"/>
      <c r="AO485" s="417"/>
      <c r="AP485" s="417"/>
      <c r="AX485" s="436"/>
    </row>
    <row r="486" spans="1:50" ht="95.25" customHeight="1" x14ac:dyDescent="0.3">
      <c r="A486" s="738" t="s">
        <v>451</v>
      </c>
      <c r="B486" s="737"/>
      <c r="C486" s="737"/>
      <c r="D486" s="737"/>
      <c r="E486" s="737"/>
      <c r="F486" s="737"/>
      <c r="G486" s="737"/>
      <c r="H486" s="737"/>
      <c r="I486" s="737"/>
      <c r="J486" s="737"/>
      <c r="K486" s="737"/>
      <c r="L486" s="737"/>
      <c r="M486" s="737"/>
      <c r="N486" s="737"/>
      <c r="O486" s="737"/>
      <c r="P486" s="737"/>
      <c r="Q486" s="737"/>
      <c r="R486" s="737"/>
      <c r="S486" s="737"/>
      <c r="T486" s="737"/>
      <c r="U486" s="737"/>
      <c r="V486" s="737"/>
      <c r="W486" s="737"/>
      <c r="X486" s="737"/>
      <c r="Y486" s="737"/>
      <c r="Z486" s="737"/>
      <c r="AA486" s="737"/>
      <c r="AB486" s="737"/>
      <c r="AC486" s="737"/>
      <c r="AM486" s="417"/>
      <c r="AN486" s="417"/>
      <c r="AO486" s="417"/>
      <c r="AP486" s="417"/>
      <c r="AX486" s="436"/>
    </row>
    <row r="487" spans="1:50" ht="18" x14ac:dyDescent="0.3">
      <c r="A487" s="426"/>
      <c r="B487" s="421"/>
      <c r="C487" s="421"/>
      <c r="D487" s="421"/>
      <c r="E487" s="421"/>
      <c r="F487" s="421"/>
      <c r="G487" s="421"/>
      <c r="H487" s="421"/>
      <c r="I487" s="421"/>
      <c r="J487" s="421"/>
      <c r="K487" s="421"/>
      <c r="L487" s="421"/>
      <c r="M487" s="421"/>
      <c r="N487" s="421"/>
      <c r="O487" s="421"/>
      <c r="P487" s="421"/>
      <c r="Q487" s="421"/>
      <c r="R487" s="421"/>
      <c r="S487" s="421"/>
      <c r="T487" s="421"/>
      <c r="U487" s="421"/>
      <c r="V487" s="421"/>
      <c r="W487" s="421"/>
      <c r="X487" s="421"/>
      <c r="Y487" s="421"/>
      <c r="Z487" s="421"/>
      <c r="AA487" s="421"/>
      <c r="AB487" s="421"/>
      <c r="AC487" s="421"/>
      <c r="AM487" s="417"/>
      <c r="AN487" s="417"/>
      <c r="AO487" s="417"/>
      <c r="AP487" s="417"/>
      <c r="AX487" s="436"/>
    </row>
    <row r="488" spans="1:50" ht="66.75" customHeight="1" x14ac:dyDescent="0.3">
      <c r="A488" s="599" t="s">
        <v>452</v>
      </c>
      <c r="B488" s="599"/>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M488" s="417"/>
      <c r="AN488" s="417"/>
      <c r="AO488" s="417"/>
      <c r="AP488" s="417"/>
      <c r="AX488" s="436"/>
    </row>
    <row r="489" spans="1:50" ht="20.149999999999999" customHeight="1" x14ac:dyDescent="0.3">
      <c r="A489" s="589" t="s">
        <v>53</v>
      </c>
      <c r="B489" s="550"/>
      <c r="C489" s="550"/>
      <c r="D489" s="550"/>
      <c r="E489" s="550"/>
      <c r="F489" s="550"/>
      <c r="G489" s="550"/>
      <c r="H489" s="550"/>
      <c r="I489" s="550"/>
      <c r="J489" s="550"/>
      <c r="K489" s="550"/>
      <c r="L489" s="550"/>
      <c r="M489" s="550"/>
      <c r="N489" s="550"/>
      <c r="O489" s="550"/>
      <c r="P489" s="550"/>
      <c r="Q489" s="550"/>
      <c r="R489" s="550"/>
      <c r="S489" s="550"/>
      <c r="T489" s="550"/>
      <c r="U489" s="550"/>
      <c r="V489" s="550"/>
      <c r="W489" s="550"/>
      <c r="X489" s="550"/>
      <c r="Y489" s="550"/>
      <c r="Z489" s="550"/>
      <c r="AA489" s="550"/>
      <c r="AB489" s="551"/>
      <c r="AC489" s="142"/>
      <c r="AD489" s="437">
        <v>0</v>
      </c>
      <c r="AE489" s="438" t="str">
        <f>IF(AD489=1,"Ja",IF(AD489=2,"Nein",""))</f>
        <v/>
      </c>
      <c r="AM489" s="417"/>
      <c r="AN489" s="417"/>
      <c r="AO489" s="417"/>
      <c r="AP489" s="417"/>
      <c r="AX489" s="436"/>
    </row>
    <row r="490" spans="1:50" ht="20.149999999999999" customHeight="1" x14ac:dyDescent="0.3">
      <c r="A490" s="589" t="s">
        <v>52</v>
      </c>
      <c r="B490" s="550"/>
      <c r="C490" s="550"/>
      <c r="D490" s="550"/>
      <c r="E490" s="550"/>
      <c r="F490" s="550"/>
      <c r="G490" s="550"/>
      <c r="H490" s="550"/>
      <c r="I490" s="550"/>
      <c r="J490" s="550"/>
      <c r="K490" s="550"/>
      <c r="L490" s="550"/>
      <c r="M490" s="550"/>
      <c r="N490" s="550"/>
      <c r="O490" s="550"/>
      <c r="P490" s="550"/>
      <c r="Q490" s="550"/>
      <c r="R490" s="550"/>
      <c r="S490" s="550"/>
      <c r="T490" s="550"/>
      <c r="U490" s="550"/>
      <c r="V490" s="550"/>
      <c r="W490" s="550"/>
      <c r="X490" s="550"/>
      <c r="Y490" s="550"/>
      <c r="Z490" s="550"/>
      <c r="AA490" s="550"/>
      <c r="AB490" s="551"/>
      <c r="AC490" s="142"/>
      <c r="AD490" s="118"/>
      <c r="AM490" s="417"/>
      <c r="AN490" s="417"/>
      <c r="AO490" s="417"/>
      <c r="AP490" s="417"/>
      <c r="AX490" s="436"/>
    </row>
    <row r="491" spans="1:50" x14ac:dyDescent="0.3">
      <c r="AM491" s="417"/>
      <c r="AN491" s="417"/>
      <c r="AO491" s="417"/>
      <c r="AP491" s="417"/>
      <c r="AX491" s="436"/>
    </row>
    <row r="492" spans="1:50" ht="48" customHeight="1" x14ac:dyDescent="0.3">
      <c r="A492" s="732" t="s">
        <v>0</v>
      </c>
      <c r="B492" s="733"/>
      <c r="C492" s="733"/>
      <c r="D492" s="734" t="s">
        <v>453</v>
      </c>
      <c r="E492" s="734"/>
      <c r="F492" s="734"/>
      <c r="G492" s="734"/>
      <c r="H492" s="734"/>
      <c r="I492" s="734"/>
      <c r="J492" s="734"/>
      <c r="K492" s="734"/>
      <c r="L492" s="734"/>
      <c r="M492" s="734"/>
      <c r="N492" s="734"/>
      <c r="O492" s="734"/>
      <c r="P492" s="734"/>
      <c r="Q492" s="734"/>
      <c r="R492" s="734"/>
      <c r="S492" s="734"/>
      <c r="T492" s="734"/>
      <c r="U492" s="734"/>
      <c r="V492" s="734"/>
      <c r="W492" s="734"/>
      <c r="X492" s="734"/>
      <c r="Y492" s="734"/>
      <c r="Z492" s="734"/>
      <c r="AA492" s="734"/>
      <c r="AB492" s="734"/>
      <c r="AC492" s="735"/>
      <c r="AD492" s="118"/>
      <c r="AM492" s="417"/>
      <c r="AN492" s="417"/>
      <c r="AO492" s="417"/>
      <c r="AP492" s="417"/>
      <c r="AX492" s="436"/>
    </row>
    <row r="493" spans="1:50" x14ac:dyDescent="0.3">
      <c r="AM493" s="417"/>
      <c r="AN493" s="417"/>
      <c r="AO493" s="417"/>
      <c r="AP493" s="417"/>
      <c r="AX493" s="436"/>
    </row>
    <row r="494" spans="1:50" ht="69" customHeight="1" x14ac:dyDescent="0.3">
      <c r="A494" s="777" t="s">
        <v>454</v>
      </c>
      <c r="B494" s="778"/>
      <c r="C494" s="778"/>
      <c r="D494" s="778"/>
      <c r="E494" s="778"/>
      <c r="F494" s="778"/>
      <c r="G494" s="778"/>
      <c r="H494" s="778"/>
      <c r="I494" s="778"/>
      <c r="J494" s="778"/>
      <c r="K494" s="778"/>
      <c r="L494" s="778"/>
      <c r="M494" s="778"/>
      <c r="N494" s="778"/>
      <c r="O494" s="778"/>
      <c r="P494" s="778"/>
      <c r="Q494" s="778"/>
      <c r="R494" s="778"/>
      <c r="S494" s="778"/>
      <c r="T494" s="778"/>
      <c r="U494" s="778"/>
      <c r="V494" s="778"/>
      <c r="W494" s="778"/>
      <c r="X494" s="778"/>
      <c r="Y494" s="778"/>
      <c r="Z494" s="778"/>
      <c r="AA494" s="778"/>
      <c r="AB494" s="778"/>
      <c r="AC494" s="778"/>
      <c r="AM494" s="417"/>
      <c r="AN494" s="417"/>
      <c r="AO494" s="417"/>
      <c r="AP494" s="417"/>
      <c r="AX494" s="436"/>
    </row>
    <row r="495" spans="1:50" ht="49.5" customHeight="1" x14ac:dyDescent="0.3">
      <c r="A495" s="741" t="s">
        <v>455</v>
      </c>
      <c r="B495" s="742"/>
      <c r="C495" s="743"/>
      <c r="D495" s="744" t="s">
        <v>456</v>
      </c>
      <c r="E495" s="744"/>
      <c r="F495" s="744"/>
      <c r="G495" s="744"/>
      <c r="H495" s="744"/>
      <c r="I495" s="744"/>
      <c r="J495" s="744"/>
      <c r="K495" s="744"/>
      <c r="L495" s="744"/>
      <c r="M495" s="744"/>
      <c r="N495" s="744"/>
      <c r="O495" s="744"/>
      <c r="P495" s="744"/>
      <c r="Q495" s="744"/>
      <c r="R495" s="744"/>
      <c r="S495" s="744"/>
      <c r="T495" s="744"/>
      <c r="U495" s="744"/>
      <c r="V495" s="744"/>
      <c r="W495" s="744"/>
      <c r="X495" s="744"/>
      <c r="Y495" s="744"/>
      <c r="Z495" s="744"/>
      <c r="AA495" s="744"/>
      <c r="AB495" s="745"/>
      <c r="AC495" s="191"/>
      <c r="AD495" s="6" t="b">
        <v>0</v>
      </c>
      <c r="AE495" s="147"/>
      <c r="AF495" s="150" t="str">
        <f>IF(AD495=FALSE,"","x")</f>
        <v/>
      </c>
      <c r="AG495" s="445"/>
      <c r="AH495" s="151"/>
      <c r="AM495" s="118"/>
      <c r="AN495" s="118"/>
      <c r="AO495" s="118"/>
      <c r="AP495" s="118"/>
      <c r="AT495" s="118"/>
      <c r="AX495" s="436"/>
    </row>
    <row r="496" spans="1:50" ht="13.9" customHeight="1" x14ac:dyDescent="0.3">
      <c r="A496" s="566" t="s">
        <v>84</v>
      </c>
      <c r="B496" s="567"/>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8"/>
      <c r="AM496" s="118"/>
      <c r="AN496" s="118"/>
      <c r="AO496" s="118"/>
      <c r="AP496" s="118"/>
      <c r="AT496" s="118"/>
      <c r="AX496" s="436"/>
    </row>
    <row r="497" spans="1:50" x14ac:dyDescent="0.3">
      <c r="A497" s="515"/>
      <c r="B497" s="516"/>
      <c r="C497" s="516"/>
      <c r="D497" s="516"/>
      <c r="E497" s="516"/>
      <c r="F497" s="516"/>
      <c r="G497" s="516"/>
      <c r="H497" s="516"/>
      <c r="I497" s="516"/>
      <c r="J497" s="516"/>
      <c r="K497" s="516"/>
      <c r="L497" s="516"/>
      <c r="M497" s="516"/>
      <c r="N497" s="516"/>
      <c r="O497" s="516"/>
      <c r="P497" s="516"/>
      <c r="Q497" s="516"/>
      <c r="R497" s="516"/>
      <c r="S497" s="516"/>
      <c r="T497" s="516"/>
      <c r="U497" s="516"/>
      <c r="V497" s="516"/>
      <c r="W497" s="516"/>
      <c r="X497" s="516"/>
      <c r="Y497" s="516"/>
      <c r="Z497" s="516"/>
      <c r="AA497" s="516"/>
      <c r="AB497" s="516"/>
      <c r="AC497" s="517"/>
      <c r="AM497" s="118"/>
      <c r="AN497" s="118"/>
      <c r="AO497" s="118"/>
      <c r="AP497" s="118"/>
      <c r="AT497" s="317">
        <f>A497</f>
        <v>0</v>
      </c>
      <c r="AX497" s="436"/>
    </row>
    <row r="498" spans="1:50" x14ac:dyDescent="0.3">
      <c r="AM498" s="417"/>
      <c r="AN498" s="417"/>
      <c r="AO498" s="417"/>
      <c r="AP498" s="417"/>
      <c r="AX498" s="436"/>
    </row>
    <row r="499" spans="1:50" ht="20.25" customHeight="1" x14ac:dyDescent="0.3">
      <c r="A499" s="764" t="s">
        <v>457</v>
      </c>
      <c r="B499" s="765"/>
      <c r="C499" s="766"/>
      <c r="D499" s="722" t="s">
        <v>105</v>
      </c>
      <c r="E499" s="723"/>
      <c r="F499" s="723"/>
      <c r="G499" s="723"/>
      <c r="H499" s="723"/>
      <c r="I499" s="723"/>
      <c r="J499" s="723"/>
      <c r="K499" s="723"/>
      <c r="L499" s="723"/>
      <c r="M499" s="723"/>
      <c r="N499" s="723"/>
      <c r="O499" s="723"/>
      <c r="P499" s="723"/>
      <c r="Q499" s="723"/>
      <c r="R499" s="723"/>
      <c r="S499" s="723"/>
      <c r="T499" s="723"/>
      <c r="U499" s="723"/>
      <c r="V499" s="723"/>
      <c r="W499" s="723"/>
      <c r="X499" s="723"/>
      <c r="Y499" s="723"/>
      <c r="Z499" s="723"/>
      <c r="AA499" s="723"/>
      <c r="AB499" s="724"/>
      <c r="AC499" s="192"/>
      <c r="AD499" s="6" t="b">
        <v>0</v>
      </c>
      <c r="AF499" s="150" t="str">
        <f>IF(AD499=FALSE,"","x")</f>
        <v/>
      </c>
      <c r="AG499" s="165"/>
      <c r="AH499" s="151"/>
      <c r="AM499" s="118"/>
      <c r="AN499" s="118"/>
      <c r="AO499" s="118"/>
      <c r="AP499" s="118"/>
      <c r="AT499" s="118"/>
      <c r="AX499" s="436"/>
    </row>
    <row r="500" spans="1:50" ht="16.399999999999999" customHeight="1" x14ac:dyDescent="0.3">
      <c r="A500" s="566" t="s">
        <v>84</v>
      </c>
      <c r="B500" s="567"/>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8"/>
      <c r="AF500" s="151"/>
      <c r="AG500" s="151"/>
      <c r="AH500" s="151"/>
      <c r="AM500" s="118"/>
      <c r="AN500" s="118"/>
      <c r="AO500" s="118"/>
      <c r="AP500" s="118"/>
      <c r="AT500" s="118"/>
      <c r="AX500" s="436"/>
    </row>
    <row r="501" spans="1:50" x14ac:dyDescent="0.3">
      <c r="A501" s="515"/>
      <c r="B501" s="516"/>
      <c r="C501" s="516"/>
      <c r="D501" s="516"/>
      <c r="E501" s="516"/>
      <c r="F501" s="516"/>
      <c r="G501" s="516"/>
      <c r="H501" s="516"/>
      <c r="I501" s="516"/>
      <c r="J501" s="516"/>
      <c r="K501" s="516"/>
      <c r="L501" s="516"/>
      <c r="M501" s="516"/>
      <c r="N501" s="516"/>
      <c r="O501" s="516"/>
      <c r="P501" s="516"/>
      <c r="Q501" s="516"/>
      <c r="R501" s="516"/>
      <c r="S501" s="516"/>
      <c r="T501" s="516"/>
      <c r="U501" s="516"/>
      <c r="V501" s="516"/>
      <c r="W501" s="516"/>
      <c r="X501" s="516"/>
      <c r="Y501" s="516"/>
      <c r="Z501" s="516"/>
      <c r="AA501" s="516"/>
      <c r="AB501" s="516"/>
      <c r="AC501" s="517"/>
      <c r="AG501" s="151"/>
      <c r="AH501" s="151"/>
      <c r="AM501" s="417"/>
      <c r="AN501" s="417"/>
      <c r="AO501" s="417"/>
      <c r="AP501" s="417"/>
      <c r="AT501" s="317">
        <f>A501</f>
        <v>0</v>
      </c>
      <c r="AX501" s="436"/>
    </row>
    <row r="502" spans="1:50" ht="14.25" customHeight="1" x14ac:dyDescent="0.3">
      <c r="A502" s="341"/>
      <c r="B502" s="193"/>
      <c r="C502" s="193"/>
      <c r="D502" s="193"/>
      <c r="E502" s="193"/>
      <c r="F502" s="194"/>
      <c r="G502" s="423"/>
      <c r="H502" s="423"/>
      <c r="I502" s="423"/>
      <c r="J502" s="423"/>
      <c r="K502" s="423"/>
      <c r="L502" s="423"/>
      <c r="M502" s="423"/>
      <c r="N502" s="423"/>
      <c r="O502" s="423"/>
      <c r="P502" s="423"/>
      <c r="Q502" s="423"/>
      <c r="R502" s="423"/>
      <c r="S502" s="423"/>
      <c r="T502" s="423"/>
      <c r="U502" s="423"/>
      <c r="V502" s="423"/>
      <c r="W502" s="423"/>
      <c r="X502" s="423"/>
      <c r="Y502" s="423"/>
      <c r="Z502" s="423"/>
      <c r="AA502" s="423"/>
      <c r="AB502" s="423"/>
      <c r="AC502" s="195"/>
      <c r="AG502" s="151"/>
      <c r="AH502" s="151"/>
      <c r="AM502" s="417"/>
      <c r="AN502" s="417"/>
      <c r="AO502" s="417"/>
      <c r="AP502" s="417"/>
      <c r="AX502" s="436"/>
    </row>
    <row r="503" spans="1:50" ht="16.399999999999999" customHeight="1" x14ac:dyDescent="0.3">
      <c r="A503" s="764" t="s">
        <v>458</v>
      </c>
      <c r="B503" s="765"/>
      <c r="C503" s="766"/>
      <c r="D503" s="567" t="s">
        <v>60</v>
      </c>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8"/>
      <c r="AC503" s="192"/>
      <c r="AD503" s="6" t="b">
        <v>0</v>
      </c>
      <c r="AF503" s="150" t="str">
        <f>IF(AD503=FALSE,"","x")</f>
        <v/>
      </c>
      <c r="AG503" s="151"/>
      <c r="AH503" s="151"/>
      <c r="AM503" s="417"/>
      <c r="AN503" s="417"/>
      <c r="AO503" s="417"/>
      <c r="AP503" s="417"/>
      <c r="AX503" s="436"/>
    </row>
    <row r="504" spans="1:50" ht="16.399999999999999" customHeight="1" x14ac:dyDescent="0.3">
      <c r="A504" s="566" t="s">
        <v>84</v>
      </c>
      <c r="B504" s="567"/>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8"/>
      <c r="AG504" s="151"/>
      <c r="AH504" s="151"/>
      <c r="AM504" s="417"/>
      <c r="AN504" s="417"/>
      <c r="AO504" s="417"/>
      <c r="AP504" s="417"/>
      <c r="AX504" s="436"/>
    </row>
    <row r="505" spans="1:50" x14ac:dyDescent="0.3">
      <c r="A505" s="515"/>
      <c r="B505" s="516"/>
      <c r="C505" s="516"/>
      <c r="D505" s="516"/>
      <c r="E505" s="516"/>
      <c r="F505" s="516"/>
      <c r="G505" s="516"/>
      <c r="H505" s="516"/>
      <c r="I505" s="516"/>
      <c r="J505" s="516"/>
      <c r="K505" s="516"/>
      <c r="L505" s="516"/>
      <c r="M505" s="516"/>
      <c r="N505" s="516"/>
      <c r="O505" s="516"/>
      <c r="P505" s="516"/>
      <c r="Q505" s="516"/>
      <c r="R505" s="516"/>
      <c r="S505" s="516"/>
      <c r="T505" s="516"/>
      <c r="U505" s="516"/>
      <c r="V505" s="516"/>
      <c r="W505" s="516"/>
      <c r="X505" s="516"/>
      <c r="Y505" s="516"/>
      <c r="Z505" s="516"/>
      <c r="AA505" s="516"/>
      <c r="AB505" s="516"/>
      <c r="AC505" s="517"/>
      <c r="AG505" s="151"/>
      <c r="AH505" s="151"/>
      <c r="AM505" s="417"/>
      <c r="AN505" s="417"/>
      <c r="AO505" s="417"/>
      <c r="AP505" s="417"/>
      <c r="AT505" s="317">
        <f>A505</f>
        <v>0</v>
      </c>
      <c r="AX505" s="436"/>
    </row>
    <row r="506" spans="1:50" x14ac:dyDescent="0.3">
      <c r="A506" s="767"/>
      <c r="B506" s="767"/>
      <c r="C506" s="767"/>
      <c r="D506" s="767"/>
      <c r="E506" s="767"/>
      <c r="F506" s="767"/>
      <c r="G506" s="767"/>
      <c r="H506" s="767"/>
      <c r="I506" s="767"/>
      <c r="J506" s="767"/>
      <c r="K506" s="767"/>
      <c r="L506" s="767"/>
      <c r="M506" s="767"/>
      <c r="N506" s="767"/>
      <c r="O506" s="767"/>
      <c r="P506" s="767"/>
      <c r="Q506" s="767"/>
      <c r="R506" s="767"/>
      <c r="S506" s="767"/>
      <c r="T506" s="767"/>
      <c r="U506" s="767"/>
      <c r="V506" s="767"/>
      <c r="W506" s="767"/>
      <c r="X506" s="767"/>
      <c r="Y506" s="767"/>
      <c r="Z506" s="767"/>
      <c r="AA506" s="767"/>
      <c r="AB506" s="767"/>
      <c r="AC506" s="767"/>
      <c r="AG506" s="151"/>
      <c r="AH506" s="151"/>
      <c r="AM506" s="417"/>
      <c r="AN506" s="417"/>
      <c r="AO506" s="417"/>
      <c r="AP506" s="417"/>
      <c r="AT506" s="118"/>
      <c r="AX506" s="436"/>
    </row>
    <row r="507" spans="1:50" ht="1.5" customHeight="1" x14ac:dyDescent="0.3">
      <c r="A507" s="439"/>
      <c r="B507" s="439"/>
      <c r="C507" s="439"/>
      <c r="D507" s="439"/>
      <c r="E507" s="439"/>
      <c r="F507" s="439"/>
      <c r="G507" s="439"/>
      <c r="H507" s="439"/>
      <c r="I507" s="439"/>
      <c r="J507" s="439"/>
      <c r="K507" s="439"/>
      <c r="L507" s="439"/>
      <c r="M507" s="439"/>
      <c r="N507" s="439"/>
      <c r="O507" s="439"/>
      <c r="P507" s="439"/>
      <c r="Q507" s="439"/>
      <c r="R507" s="439"/>
      <c r="S507" s="439"/>
      <c r="T507" s="439"/>
      <c r="U507" s="439"/>
      <c r="V507" s="439"/>
      <c r="W507" s="439"/>
      <c r="X507" s="439"/>
      <c r="Y507" s="439"/>
      <c r="Z507" s="439"/>
      <c r="AA507" s="439"/>
      <c r="AB507" s="439"/>
      <c r="AC507" s="439"/>
      <c r="AG507" s="151"/>
      <c r="AH507" s="151"/>
      <c r="AM507" s="417"/>
      <c r="AN507" s="417"/>
      <c r="AO507" s="417"/>
      <c r="AP507" s="417"/>
      <c r="AT507" s="118"/>
      <c r="AX507" s="436"/>
    </row>
    <row r="508" spans="1:50" ht="31.5" customHeight="1" x14ac:dyDescent="0.3">
      <c r="A508" s="768" t="s">
        <v>459</v>
      </c>
      <c r="B508" s="769"/>
      <c r="C508" s="769"/>
      <c r="D508" s="770" t="s">
        <v>460</v>
      </c>
      <c r="E508" s="771"/>
      <c r="F508" s="771"/>
      <c r="G508" s="771"/>
      <c r="H508" s="771"/>
      <c r="I508" s="771"/>
      <c r="J508" s="771"/>
      <c r="K508" s="771"/>
      <c r="L508" s="771"/>
      <c r="M508" s="771"/>
      <c r="N508" s="771"/>
      <c r="O508" s="771"/>
      <c r="P508" s="771"/>
      <c r="Q508" s="771"/>
      <c r="R508" s="771"/>
      <c r="S508" s="771"/>
      <c r="T508" s="771"/>
      <c r="U508" s="771"/>
      <c r="V508" s="771"/>
      <c r="W508" s="771"/>
      <c r="X508" s="771"/>
      <c r="Y508" s="771"/>
      <c r="Z508" s="771"/>
      <c r="AA508" s="771"/>
      <c r="AB508" s="771"/>
      <c r="AC508" s="772"/>
      <c r="AG508" s="151"/>
      <c r="AH508" s="151"/>
      <c r="AM508" s="417"/>
      <c r="AN508" s="417"/>
      <c r="AO508" s="417"/>
      <c r="AP508" s="417"/>
      <c r="AT508" s="118"/>
      <c r="AX508" s="436"/>
    </row>
    <row r="509" spans="1:50" x14ac:dyDescent="0.3">
      <c r="A509" s="414"/>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c r="AA509" s="414"/>
      <c r="AB509" s="414"/>
      <c r="AC509" s="414"/>
      <c r="AG509" s="151"/>
      <c r="AH509" s="151"/>
      <c r="AM509" s="417"/>
      <c r="AN509" s="417"/>
      <c r="AO509" s="417"/>
      <c r="AP509" s="417"/>
      <c r="AT509" s="118"/>
      <c r="AX509" s="436"/>
    </row>
    <row r="510" spans="1:50" ht="30.75" customHeight="1" x14ac:dyDescent="0.3">
      <c r="A510" s="775" t="s">
        <v>461</v>
      </c>
      <c r="B510" s="775"/>
      <c r="C510" s="775"/>
      <c r="D510" s="776" t="s">
        <v>462</v>
      </c>
      <c r="E510" s="776"/>
      <c r="F510" s="776"/>
      <c r="G510" s="776"/>
      <c r="H510" s="776"/>
      <c r="I510" s="776"/>
      <c r="J510" s="776"/>
      <c r="K510" s="776"/>
      <c r="L510" s="776"/>
      <c r="M510" s="776"/>
      <c r="N510" s="776"/>
      <c r="O510" s="776"/>
      <c r="P510" s="776"/>
      <c r="Q510" s="776"/>
      <c r="R510" s="776"/>
      <c r="S510" s="776"/>
      <c r="T510" s="776"/>
      <c r="U510" s="776"/>
      <c r="V510" s="776"/>
      <c r="W510" s="776"/>
      <c r="X510" s="776"/>
      <c r="Y510" s="776"/>
      <c r="Z510" s="776"/>
      <c r="AA510" s="776"/>
      <c r="AB510" s="776"/>
      <c r="AC510" s="440"/>
      <c r="AD510" s="437" t="b">
        <v>0</v>
      </c>
      <c r="AE510" s="406"/>
      <c r="AF510" s="150" t="str">
        <f>IF(AD510=FALSE,"","x")</f>
        <v/>
      </c>
      <c r="AG510" s="406"/>
      <c r="AH510" s="151"/>
      <c r="AM510" s="417"/>
      <c r="AN510" s="417"/>
      <c r="AO510" s="417"/>
      <c r="AP510" s="417"/>
      <c r="AT510" s="118"/>
      <c r="AX510" s="436"/>
    </row>
    <row r="511" spans="1:50" x14ac:dyDescent="0.3">
      <c r="A511" s="759" t="s">
        <v>84</v>
      </c>
      <c r="B511" s="759"/>
      <c r="C511" s="759"/>
      <c r="D511" s="759"/>
      <c r="E511" s="759"/>
      <c r="F511" s="759"/>
      <c r="G511" s="759"/>
      <c r="H511" s="759"/>
      <c r="I511" s="759"/>
      <c r="J511" s="759"/>
      <c r="K511" s="759"/>
      <c r="L511" s="759"/>
      <c r="M511" s="759"/>
      <c r="N511" s="759"/>
      <c r="O511" s="759"/>
      <c r="P511" s="759"/>
      <c r="Q511" s="759"/>
      <c r="R511" s="759"/>
      <c r="S511" s="759"/>
      <c r="T511" s="759"/>
      <c r="U511" s="759"/>
      <c r="V511" s="759"/>
      <c r="W511" s="759"/>
      <c r="X511" s="759"/>
      <c r="Y511" s="759"/>
      <c r="Z511" s="759"/>
      <c r="AA511" s="759"/>
      <c r="AB511" s="759"/>
      <c r="AC511" s="760"/>
      <c r="AG511" s="151"/>
      <c r="AH511" s="151"/>
      <c r="AM511" s="417"/>
      <c r="AN511" s="417"/>
      <c r="AO511" s="417"/>
      <c r="AP511" s="417"/>
      <c r="AT511" s="118"/>
      <c r="AX511" s="436"/>
    </row>
    <row r="512" spans="1:50" x14ac:dyDescent="0.3">
      <c r="A512" s="515"/>
      <c r="B512" s="516"/>
      <c r="C512" s="516"/>
      <c r="D512" s="516"/>
      <c r="E512" s="516"/>
      <c r="F512" s="516"/>
      <c r="G512" s="516"/>
      <c r="H512" s="516"/>
      <c r="I512" s="516"/>
      <c r="J512" s="516"/>
      <c r="K512" s="516"/>
      <c r="L512" s="516"/>
      <c r="M512" s="516"/>
      <c r="N512" s="516"/>
      <c r="O512" s="516"/>
      <c r="P512" s="516"/>
      <c r="Q512" s="516"/>
      <c r="R512" s="516"/>
      <c r="S512" s="516"/>
      <c r="T512" s="516"/>
      <c r="U512" s="516"/>
      <c r="V512" s="516"/>
      <c r="W512" s="516"/>
      <c r="X512" s="516"/>
      <c r="Y512" s="516"/>
      <c r="Z512" s="516"/>
      <c r="AA512" s="516"/>
      <c r="AB512" s="516"/>
      <c r="AC512" s="517"/>
      <c r="AD512" s="409"/>
      <c r="AG512" s="151"/>
      <c r="AH512" s="151"/>
      <c r="AM512" s="417"/>
      <c r="AN512" s="417"/>
      <c r="AO512" s="417"/>
      <c r="AP512" s="417"/>
      <c r="AT512" s="317">
        <f>A512</f>
        <v>0</v>
      </c>
      <c r="AX512" s="436"/>
    </row>
    <row r="513" spans="1:50" ht="15.75" customHeight="1" x14ac:dyDescent="0.3">
      <c r="A513" s="414"/>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c r="AA513" s="414"/>
      <c r="AB513" s="414"/>
      <c r="AC513" s="414"/>
      <c r="AG513" s="151"/>
      <c r="AH513" s="151"/>
      <c r="AM513" s="417"/>
      <c r="AN513" s="417"/>
      <c r="AO513" s="417"/>
      <c r="AP513" s="417"/>
      <c r="AX513" s="436"/>
    </row>
    <row r="514" spans="1:50" ht="34.5" customHeight="1" x14ac:dyDescent="0.3">
      <c r="A514" s="761" t="s">
        <v>463</v>
      </c>
      <c r="B514" s="762"/>
      <c r="C514" s="763"/>
      <c r="D514" s="501" t="s">
        <v>321</v>
      </c>
      <c r="E514" s="501"/>
      <c r="F514" s="501"/>
      <c r="G514" s="501"/>
      <c r="H514" s="501"/>
      <c r="I514" s="501"/>
      <c r="J514" s="501"/>
      <c r="K514" s="501"/>
      <c r="L514" s="501"/>
      <c r="M514" s="501"/>
      <c r="N514" s="501"/>
      <c r="O514" s="501"/>
      <c r="P514" s="501"/>
      <c r="Q514" s="501"/>
      <c r="R514" s="501"/>
      <c r="S514" s="501"/>
      <c r="T514" s="501"/>
      <c r="U514" s="501"/>
      <c r="V514" s="501"/>
      <c r="W514" s="501"/>
      <c r="X514" s="501"/>
      <c r="Y514" s="501"/>
      <c r="Z514" s="501"/>
      <c r="AA514" s="501"/>
      <c r="AB514" s="502"/>
      <c r="AC514" s="356"/>
      <c r="AD514" s="6" t="b">
        <v>0</v>
      </c>
      <c r="AF514" s="150" t="str">
        <f>IF(AD514=FALSE,"","x")</f>
        <v/>
      </c>
      <c r="AG514" s="151"/>
      <c r="AH514" s="151"/>
      <c r="AM514" s="417"/>
      <c r="AN514" s="417"/>
      <c r="AO514" s="417"/>
      <c r="AP514" s="417"/>
      <c r="AX514" s="436"/>
    </row>
    <row r="515" spans="1:50" ht="15.75" customHeight="1" x14ac:dyDescent="0.3">
      <c r="A515" s="759" t="s">
        <v>84</v>
      </c>
      <c r="B515" s="759"/>
      <c r="C515" s="759"/>
      <c r="D515" s="759"/>
      <c r="E515" s="759"/>
      <c r="F515" s="759"/>
      <c r="G515" s="759"/>
      <c r="H515" s="759"/>
      <c r="I515" s="759"/>
      <c r="J515" s="759"/>
      <c r="K515" s="759"/>
      <c r="L515" s="759"/>
      <c r="M515" s="759"/>
      <c r="N515" s="759"/>
      <c r="O515" s="759"/>
      <c r="P515" s="759"/>
      <c r="Q515" s="759"/>
      <c r="R515" s="759"/>
      <c r="S515" s="759"/>
      <c r="T515" s="759"/>
      <c r="U515" s="759"/>
      <c r="V515" s="759"/>
      <c r="W515" s="759"/>
      <c r="X515" s="759"/>
      <c r="Y515" s="759"/>
      <c r="Z515" s="759"/>
      <c r="AA515" s="759"/>
      <c r="AB515" s="759"/>
      <c r="AC515" s="760"/>
      <c r="AD515" s="334"/>
      <c r="AG515" s="151"/>
      <c r="AH515" s="151"/>
      <c r="AM515" s="417"/>
      <c r="AN515" s="417"/>
      <c r="AO515" s="417"/>
      <c r="AP515" s="417"/>
      <c r="AX515" s="436"/>
    </row>
    <row r="516" spans="1:50" x14ac:dyDescent="0.3">
      <c r="A516" s="515"/>
      <c r="B516" s="516"/>
      <c r="C516" s="516"/>
      <c r="D516" s="516"/>
      <c r="E516" s="516"/>
      <c r="F516" s="516"/>
      <c r="G516" s="516"/>
      <c r="H516" s="516"/>
      <c r="I516" s="516"/>
      <c r="J516" s="516"/>
      <c r="K516" s="516"/>
      <c r="L516" s="516"/>
      <c r="M516" s="516"/>
      <c r="N516" s="516"/>
      <c r="O516" s="516"/>
      <c r="P516" s="516"/>
      <c r="Q516" s="516"/>
      <c r="R516" s="516"/>
      <c r="S516" s="516"/>
      <c r="T516" s="516"/>
      <c r="U516" s="516"/>
      <c r="V516" s="516"/>
      <c r="W516" s="516"/>
      <c r="X516" s="516"/>
      <c r="Y516" s="516"/>
      <c r="Z516" s="516"/>
      <c r="AA516" s="516"/>
      <c r="AB516" s="516"/>
      <c r="AC516" s="517"/>
      <c r="AD516" s="422"/>
      <c r="AG516" s="151"/>
      <c r="AH516" s="151"/>
      <c r="AM516" s="417"/>
      <c r="AN516" s="417"/>
      <c r="AO516" s="417"/>
      <c r="AP516" s="417"/>
      <c r="AT516" s="317">
        <f>A516</f>
        <v>0</v>
      </c>
      <c r="AX516" s="436"/>
    </row>
    <row r="517" spans="1:50" ht="15.75" customHeight="1" x14ac:dyDescent="0.3">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G517" s="151"/>
      <c r="AH517" s="151"/>
      <c r="AM517" s="417"/>
      <c r="AN517" s="417"/>
      <c r="AO517" s="417"/>
      <c r="AP517" s="417"/>
      <c r="AX517" s="436"/>
    </row>
    <row r="518" spans="1:50" ht="31.5" customHeight="1" x14ac:dyDescent="0.3">
      <c r="A518" s="764" t="s">
        <v>464</v>
      </c>
      <c r="B518" s="765"/>
      <c r="C518" s="766"/>
      <c r="D518" s="567" t="s">
        <v>106</v>
      </c>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8"/>
      <c r="AC518" s="192"/>
      <c r="AD518" s="6" t="b">
        <v>0</v>
      </c>
      <c r="AF518" s="150" t="str">
        <f>IF(AD518=FALSE,"","x")</f>
        <v/>
      </c>
      <c r="AG518" s="151"/>
      <c r="AH518" s="151"/>
      <c r="AM518" s="417"/>
      <c r="AN518" s="417"/>
      <c r="AO518" s="417"/>
      <c r="AP518" s="417"/>
      <c r="AX518" s="436"/>
    </row>
    <row r="519" spans="1:50" ht="16.399999999999999" customHeight="1" x14ac:dyDescent="0.3">
      <c r="A519" s="519" t="s">
        <v>84</v>
      </c>
      <c r="B519" s="519"/>
      <c r="C519" s="519"/>
      <c r="D519" s="519"/>
      <c r="E519" s="519"/>
      <c r="F519" s="519"/>
      <c r="G519" s="519"/>
      <c r="H519" s="519"/>
      <c r="I519" s="519"/>
      <c r="J519" s="519"/>
      <c r="K519" s="519"/>
      <c r="L519" s="519"/>
      <c r="M519" s="519"/>
      <c r="N519" s="519"/>
      <c r="O519" s="519"/>
      <c r="P519" s="519"/>
      <c r="Q519" s="519"/>
      <c r="R519" s="519"/>
      <c r="S519" s="519"/>
      <c r="T519" s="519"/>
      <c r="U519" s="519"/>
      <c r="V519" s="519"/>
      <c r="W519" s="519"/>
      <c r="X519" s="519"/>
      <c r="Y519" s="519"/>
      <c r="Z519" s="519"/>
      <c r="AA519" s="519"/>
      <c r="AB519" s="519"/>
      <c r="AC519" s="519"/>
      <c r="AG519" s="151"/>
      <c r="AH519" s="151"/>
      <c r="AM519" s="417"/>
      <c r="AN519" s="417"/>
      <c r="AO519" s="417"/>
      <c r="AP519" s="417"/>
      <c r="AX519" s="436"/>
    </row>
    <row r="520" spans="1:50" x14ac:dyDescent="0.3">
      <c r="A520" s="515"/>
      <c r="B520" s="516"/>
      <c r="C520" s="516"/>
      <c r="D520" s="516"/>
      <c r="E520" s="516"/>
      <c r="F520" s="516"/>
      <c r="G520" s="516"/>
      <c r="H520" s="516"/>
      <c r="I520" s="516"/>
      <c r="J520" s="516"/>
      <c r="K520" s="516"/>
      <c r="L520" s="516"/>
      <c r="M520" s="516"/>
      <c r="N520" s="516"/>
      <c r="O520" s="516"/>
      <c r="P520" s="516"/>
      <c r="Q520" s="516"/>
      <c r="R520" s="516"/>
      <c r="S520" s="516"/>
      <c r="T520" s="516"/>
      <c r="U520" s="516"/>
      <c r="V520" s="516"/>
      <c r="W520" s="516"/>
      <c r="X520" s="516"/>
      <c r="Y520" s="516"/>
      <c r="Z520" s="516"/>
      <c r="AA520" s="516"/>
      <c r="AB520" s="516"/>
      <c r="AC520" s="517"/>
      <c r="AG520" s="151"/>
      <c r="AH520" s="151"/>
      <c r="AM520" s="417"/>
      <c r="AN520" s="417"/>
      <c r="AO520" s="417"/>
      <c r="AP520" s="417"/>
      <c r="AT520" s="317">
        <f>A520</f>
        <v>0</v>
      </c>
      <c r="AX520" s="436"/>
    </row>
    <row r="521" spans="1:50" ht="16.399999999999999" customHeight="1" x14ac:dyDescent="0.3">
      <c r="A521" s="198"/>
      <c r="B521" s="198"/>
      <c r="C521" s="198"/>
      <c r="D521" s="198"/>
      <c r="E521" s="198"/>
      <c r="F521" s="413"/>
      <c r="G521" s="413"/>
      <c r="H521" s="413"/>
      <c r="I521" s="413"/>
      <c r="J521" s="413"/>
      <c r="K521" s="413"/>
      <c r="L521" s="413"/>
      <c r="M521" s="413"/>
      <c r="N521" s="413"/>
      <c r="O521" s="413"/>
      <c r="P521" s="413"/>
      <c r="Q521" s="413"/>
      <c r="R521" s="413"/>
      <c r="S521" s="413"/>
      <c r="T521" s="413"/>
      <c r="U521" s="413"/>
      <c r="V521" s="413"/>
      <c r="W521" s="413"/>
      <c r="X521" s="413"/>
      <c r="Y521" s="413"/>
      <c r="Z521" s="413"/>
      <c r="AA521" s="413"/>
      <c r="AB521" s="413"/>
      <c r="AC521" s="199"/>
      <c r="AG521" s="151"/>
      <c r="AH521" s="151"/>
      <c r="AM521" s="417"/>
      <c r="AN521" s="417"/>
      <c r="AO521" s="417"/>
      <c r="AP521" s="417"/>
      <c r="AX521" s="436"/>
    </row>
    <row r="522" spans="1:50" ht="33" customHeight="1" x14ac:dyDescent="0.3">
      <c r="A522" s="741" t="s">
        <v>465</v>
      </c>
      <c r="B522" s="742"/>
      <c r="C522" s="743"/>
      <c r="D522" s="567" t="s">
        <v>61</v>
      </c>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8"/>
      <c r="AC522" s="192"/>
      <c r="AD522" s="6" t="b">
        <v>0</v>
      </c>
      <c r="AF522" s="150" t="str">
        <f>IF(AD522=FALSE,"","x")</f>
        <v/>
      </c>
      <c r="AG522" s="151"/>
      <c r="AH522" s="151"/>
      <c r="AM522" s="417"/>
      <c r="AN522" s="417"/>
      <c r="AO522" s="417"/>
      <c r="AP522" s="417"/>
      <c r="AX522" s="436"/>
    </row>
    <row r="523" spans="1:50" ht="16.399999999999999" customHeight="1" x14ac:dyDescent="0.3">
      <c r="A523" s="519" t="s">
        <v>84</v>
      </c>
      <c r="B523" s="519"/>
      <c r="C523" s="519"/>
      <c r="D523" s="519"/>
      <c r="E523" s="519"/>
      <c r="F523" s="519"/>
      <c r="G523" s="519"/>
      <c r="H523" s="519"/>
      <c r="I523" s="519"/>
      <c r="J523" s="519"/>
      <c r="K523" s="519"/>
      <c r="L523" s="519"/>
      <c r="M523" s="519"/>
      <c r="N523" s="519"/>
      <c r="O523" s="519"/>
      <c r="P523" s="519"/>
      <c r="Q523" s="519"/>
      <c r="R523" s="519"/>
      <c r="S523" s="519"/>
      <c r="T523" s="519"/>
      <c r="U523" s="519"/>
      <c r="V523" s="519"/>
      <c r="W523" s="519"/>
      <c r="X523" s="519"/>
      <c r="Y523" s="519"/>
      <c r="Z523" s="519"/>
      <c r="AA523" s="519"/>
      <c r="AB523" s="519"/>
      <c r="AC523" s="519"/>
      <c r="AF523" s="151"/>
      <c r="AG523" s="151"/>
      <c r="AH523" s="151"/>
      <c r="AM523" s="417"/>
      <c r="AN523" s="417"/>
      <c r="AO523" s="417"/>
      <c r="AP523" s="417"/>
      <c r="AX523" s="436"/>
    </row>
    <row r="524" spans="1:50" x14ac:dyDescent="0.3">
      <c r="A524" s="515"/>
      <c r="B524" s="516"/>
      <c r="C524" s="516"/>
      <c r="D524" s="516"/>
      <c r="E524" s="516"/>
      <c r="F524" s="516"/>
      <c r="G524" s="516"/>
      <c r="H524" s="516"/>
      <c r="I524" s="516"/>
      <c r="J524" s="516"/>
      <c r="K524" s="516"/>
      <c r="L524" s="516"/>
      <c r="M524" s="516"/>
      <c r="N524" s="516"/>
      <c r="O524" s="516"/>
      <c r="P524" s="516"/>
      <c r="Q524" s="516"/>
      <c r="R524" s="516"/>
      <c r="S524" s="516"/>
      <c r="T524" s="516"/>
      <c r="U524" s="516"/>
      <c r="V524" s="516"/>
      <c r="W524" s="516"/>
      <c r="X524" s="516"/>
      <c r="Y524" s="516"/>
      <c r="Z524" s="516"/>
      <c r="AA524" s="516"/>
      <c r="AB524" s="516"/>
      <c r="AC524" s="517"/>
      <c r="AF524" s="151"/>
      <c r="AG524" s="151"/>
      <c r="AH524" s="151"/>
      <c r="AM524" s="417"/>
      <c r="AN524" s="417"/>
      <c r="AO524" s="417"/>
      <c r="AP524" s="417"/>
      <c r="AT524" s="317">
        <f>A524</f>
        <v>0</v>
      </c>
      <c r="AX524" s="436"/>
    </row>
    <row r="525" spans="1:50" x14ac:dyDescent="0.3">
      <c r="AM525" s="417"/>
      <c r="AN525" s="417"/>
      <c r="AO525" s="417"/>
      <c r="AP525" s="417"/>
      <c r="AX525" s="436"/>
    </row>
    <row r="526" spans="1:50" x14ac:dyDescent="0.3">
      <c r="AM526" s="417"/>
      <c r="AN526" s="417"/>
      <c r="AO526" s="417"/>
      <c r="AP526" s="417"/>
      <c r="AX526" s="436"/>
    </row>
    <row r="527" spans="1:50" ht="51.75" customHeight="1" x14ac:dyDescent="0.3">
      <c r="A527" s="755" t="s">
        <v>0</v>
      </c>
      <c r="B527" s="756"/>
      <c r="C527" s="756"/>
      <c r="D527" s="757" t="s">
        <v>293</v>
      </c>
      <c r="E527" s="757"/>
      <c r="F527" s="757"/>
      <c r="G527" s="757"/>
      <c r="H527" s="757"/>
      <c r="I527" s="757"/>
      <c r="J527" s="757"/>
      <c r="K527" s="757"/>
      <c r="L527" s="757"/>
      <c r="M527" s="757"/>
      <c r="N527" s="757"/>
      <c r="O527" s="757"/>
      <c r="P527" s="757"/>
      <c r="Q527" s="757"/>
      <c r="R527" s="757"/>
      <c r="S527" s="757"/>
      <c r="T527" s="757"/>
      <c r="U527" s="757"/>
      <c r="V527" s="757"/>
      <c r="W527" s="757"/>
      <c r="X527" s="757"/>
      <c r="Y527" s="757"/>
      <c r="Z527" s="757"/>
      <c r="AA527" s="757"/>
      <c r="AB527" s="757"/>
      <c r="AC527" s="758"/>
      <c r="AM527" s="417"/>
      <c r="AN527" s="417"/>
      <c r="AO527" s="417"/>
      <c r="AP527" s="417"/>
      <c r="AX527" s="436"/>
    </row>
    <row r="528" spans="1:50" x14ac:dyDescent="0.3">
      <c r="AM528" s="417"/>
      <c r="AN528" s="417"/>
      <c r="AO528" s="417"/>
      <c r="AP528" s="417"/>
    </row>
  </sheetData>
  <sheetProtection algorithmName="SHA-512" hashValue="e3VH07f7StAGrM4gjPP8xyv9gSeT4C0VFilUG+bTPyh08Vt6i76H85CyYxcdpokakuvPtF5uy7yjqhdocOVt4A==" saltValue="HJQduxV4ABiYkC8z4psJjA==" spinCount="100000" sheet="1" objects="1" scenarios="1"/>
  <mergeCells count="495">
    <mergeCell ref="A69:Z69"/>
    <mergeCell ref="AA69:AC69"/>
    <mergeCell ref="A71:AC71"/>
    <mergeCell ref="A72:AC72"/>
    <mergeCell ref="A107:Z107"/>
    <mergeCell ref="AA107:AC107"/>
    <mergeCell ref="AW116:AW123"/>
    <mergeCell ref="A73:AC73"/>
    <mergeCell ref="A74:G74"/>
    <mergeCell ref="H74:AC74"/>
    <mergeCell ref="AA90:AC90"/>
    <mergeCell ref="A91:Z91"/>
    <mergeCell ref="AA91:AC91"/>
    <mergeCell ref="A93:AC93"/>
    <mergeCell ref="A94:AC94"/>
    <mergeCell ref="A95:AC95"/>
    <mergeCell ref="A96:G96"/>
    <mergeCell ref="H96:AC96"/>
    <mergeCell ref="AA83:AC83"/>
    <mergeCell ref="A84:Z84"/>
    <mergeCell ref="AA84:AC84"/>
    <mergeCell ref="A86:AC86"/>
    <mergeCell ref="A87:AC87"/>
    <mergeCell ref="A88:AC88"/>
    <mergeCell ref="A89:G89"/>
    <mergeCell ref="H89:AC89"/>
    <mergeCell ref="A82:G82"/>
    <mergeCell ref="H82:AC82"/>
    <mergeCell ref="A510:C510"/>
    <mergeCell ref="D510:AB510"/>
    <mergeCell ref="A494:AC494"/>
    <mergeCell ref="A495:C495"/>
    <mergeCell ref="D495:AB495"/>
    <mergeCell ref="A504:AC504"/>
    <mergeCell ref="A463:AB463"/>
    <mergeCell ref="A464:AB464"/>
    <mergeCell ref="A465:AB465"/>
    <mergeCell ref="A467:AC467"/>
    <mergeCell ref="A468:AB468"/>
    <mergeCell ref="A469:AB469"/>
    <mergeCell ref="A470:AB470"/>
    <mergeCell ref="A471:AB471"/>
    <mergeCell ref="A472:AB472"/>
    <mergeCell ref="A473:AB473"/>
    <mergeCell ref="A475:AC475"/>
    <mergeCell ref="A476:AB476"/>
    <mergeCell ref="A477:AB477"/>
    <mergeCell ref="A478:AB478"/>
    <mergeCell ref="A505:AC505"/>
    <mergeCell ref="A506:AC506"/>
    <mergeCell ref="D483:AC483"/>
    <mergeCell ref="A508:C508"/>
    <mergeCell ref="D508:AC508"/>
    <mergeCell ref="A496:AC496"/>
    <mergeCell ref="A497:AC497"/>
    <mergeCell ref="A499:C499"/>
    <mergeCell ref="D499:AB499"/>
    <mergeCell ref="A500:AC500"/>
    <mergeCell ref="A501:AC501"/>
    <mergeCell ref="A503:C503"/>
    <mergeCell ref="D503:AB503"/>
    <mergeCell ref="A485:AC485"/>
    <mergeCell ref="A486:AC486"/>
    <mergeCell ref="A488:AC488"/>
    <mergeCell ref="A489:AB489"/>
    <mergeCell ref="A490:AB490"/>
    <mergeCell ref="A492:C492"/>
    <mergeCell ref="D492:AC492"/>
    <mergeCell ref="A524:AC524"/>
    <mergeCell ref="A527:C527"/>
    <mergeCell ref="D527:AC527"/>
    <mergeCell ref="A511:AC511"/>
    <mergeCell ref="A512:AC512"/>
    <mergeCell ref="A514:C514"/>
    <mergeCell ref="D514:AB514"/>
    <mergeCell ref="A515:AC515"/>
    <mergeCell ref="A516:AC516"/>
    <mergeCell ref="A518:C518"/>
    <mergeCell ref="D518:AB518"/>
    <mergeCell ref="A519:AC519"/>
    <mergeCell ref="A520:AC520"/>
    <mergeCell ref="A522:C522"/>
    <mergeCell ref="D522:AB522"/>
    <mergeCell ref="A523:AC523"/>
    <mergeCell ref="A480:AC480"/>
    <mergeCell ref="A481:AC481"/>
    <mergeCell ref="A483:C483"/>
    <mergeCell ref="A443:AC443"/>
    <mergeCell ref="A445:C445"/>
    <mergeCell ref="D445:AB445"/>
    <mergeCell ref="A446:AC446"/>
    <mergeCell ref="A447:AC447"/>
    <mergeCell ref="A460:AB460"/>
    <mergeCell ref="A461:AB461"/>
    <mergeCell ref="A462:AB462"/>
    <mergeCell ref="A457:C457"/>
    <mergeCell ref="D457:AC457"/>
    <mergeCell ref="A454:AC454"/>
    <mergeCell ref="A450:AC450"/>
    <mergeCell ref="A451:AC451"/>
    <mergeCell ref="A453:C453"/>
    <mergeCell ref="D453:AB453"/>
    <mergeCell ref="A459:AC459"/>
    <mergeCell ref="A455:AC455"/>
    <mergeCell ref="A449:C449"/>
    <mergeCell ref="D449:AB449"/>
    <mergeCell ref="A437:C437"/>
    <mergeCell ref="D437:AB437"/>
    <mergeCell ref="A438:AC438"/>
    <mergeCell ref="A428:AC428"/>
    <mergeCell ref="A439:AC439"/>
    <mergeCell ref="A441:C441"/>
    <mergeCell ref="D441:AB441"/>
    <mergeCell ref="A432:AC432"/>
    <mergeCell ref="A442:AC442"/>
    <mergeCell ref="A424:AC424"/>
    <mergeCell ref="A416:AC416"/>
    <mergeCell ref="D426:AB426"/>
    <mergeCell ref="A426:C426"/>
    <mergeCell ref="A427:AC427"/>
    <mergeCell ref="A430:C430"/>
    <mergeCell ref="D430:AB430"/>
    <mergeCell ref="A431:AC431"/>
    <mergeCell ref="A435:AC435"/>
    <mergeCell ref="A413:AC413"/>
    <mergeCell ref="A414:AC414"/>
    <mergeCell ref="A418:C418"/>
    <mergeCell ref="D418:AB418"/>
    <mergeCell ref="A420:AC420"/>
    <mergeCell ref="A419:AC419"/>
    <mergeCell ref="A422:C422"/>
    <mergeCell ref="D422:AB422"/>
    <mergeCell ref="A423:AC423"/>
    <mergeCell ref="A401:C401"/>
    <mergeCell ref="D401:AC401"/>
    <mergeCell ref="A403:AC403"/>
    <mergeCell ref="A404:AC404"/>
    <mergeCell ref="A405:AC405"/>
    <mergeCell ref="A408:AB408"/>
    <mergeCell ref="A409:AB409"/>
    <mergeCell ref="A411:C411"/>
    <mergeCell ref="D411:AC411"/>
    <mergeCell ref="A407:AC407"/>
    <mergeCell ref="A393:D393"/>
    <mergeCell ref="E393:Q393"/>
    <mergeCell ref="R393:AC393"/>
    <mergeCell ref="A394:D394"/>
    <mergeCell ref="E394:Q394"/>
    <mergeCell ref="R394:AC394"/>
    <mergeCell ref="A396:AC396"/>
    <mergeCell ref="A398:AB398"/>
    <mergeCell ref="A399:AB399"/>
    <mergeCell ref="A390:D390"/>
    <mergeCell ref="E390:Q390"/>
    <mergeCell ref="R390:AC390"/>
    <mergeCell ref="A391:D391"/>
    <mergeCell ref="E391:Q391"/>
    <mergeCell ref="R391:AC391"/>
    <mergeCell ref="A392:D392"/>
    <mergeCell ref="E392:Q392"/>
    <mergeCell ref="R392:AC392"/>
    <mergeCell ref="A308:X308"/>
    <mergeCell ref="C331:X331"/>
    <mergeCell ref="A343:AC343"/>
    <mergeCell ref="A350:AC350"/>
    <mergeCell ref="A25:AC25"/>
    <mergeCell ref="E388:Q388"/>
    <mergeCell ref="R388:AC388"/>
    <mergeCell ref="A389:D389"/>
    <mergeCell ref="E389:Q389"/>
    <mergeCell ref="R389:AC389"/>
    <mergeCell ref="A118:AC118"/>
    <mergeCell ref="A119:AC119"/>
    <mergeCell ref="A120:AC120"/>
    <mergeCell ref="A122:AC122"/>
    <mergeCell ref="A255:X255"/>
    <mergeCell ref="A235:AC235"/>
    <mergeCell ref="Y231:AB231"/>
    <mergeCell ref="A355:AC355"/>
    <mergeCell ref="A338:B338"/>
    <mergeCell ref="C338:AC338"/>
    <mergeCell ref="C352:AC352"/>
    <mergeCell ref="A352:B352"/>
    <mergeCell ref="A324:AC324"/>
    <mergeCell ref="AA75:AC75"/>
    <mergeCell ref="A317:AC317"/>
    <mergeCell ref="Y325:AB325"/>
    <mergeCell ref="A253:Q253"/>
    <mergeCell ref="A246:X246"/>
    <mergeCell ref="A231:X231"/>
    <mergeCell ref="A234:AC234"/>
    <mergeCell ref="Y232:AB232"/>
    <mergeCell ref="A232:X232"/>
    <mergeCell ref="A242:AC242"/>
    <mergeCell ref="A245:X245"/>
    <mergeCell ref="A248:AC248"/>
    <mergeCell ref="Y266:AB266"/>
    <mergeCell ref="Y267:AB267"/>
    <mergeCell ref="A287:X287"/>
    <mergeCell ref="Y257:AB257"/>
    <mergeCell ref="A286:X286"/>
    <mergeCell ref="A256:X256"/>
    <mergeCell ref="Y286:AB286"/>
    <mergeCell ref="A277:AC277"/>
    <mergeCell ref="Y287:AB287"/>
    <mergeCell ref="A257:X257"/>
    <mergeCell ref="Y258:AB258"/>
    <mergeCell ref="A258:X258"/>
    <mergeCell ref="C274:AC274"/>
    <mergeCell ref="A60:AC60"/>
    <mergeCell ref="AB37:AC37"/>
    <mergeCell ref="H113:AC113"/>
    <mergeCell ref="AA106:AC106"/>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E7:AQ7"/>
    <mergeCell ref="A76:Z76"/>
    <mergeCell ref="AA76:AC76"/>
    <mergeCell ref="A78:AC78"/>
    <mergeCell ref="A79:AC79"/>
    <mergeCell ref="A80:AC80"/>
    <mergeCell ref="T311:AC311"/>
    <mergeCell ref="J312:R312"/>
    <mergeCell ref="A249:AC249"/>
    <mergeCell ref="T312:AB312"/>
    <mergeCell ref="A22:AC22"/>
    <mergeCell ref="A23:AC23"/>
    <mergeCell ref="A24:AC24"/>
    <mergeCell ref="A188:AC188"/>
    <mergeCell ref="A197:B197"/>
    <mergeCell ref="A209:B209"/>
    <mergeCell ref="D137:AC137"/>
    <mergeCell ref="A36:AC36"/>
    <mergeCell ref="A33:AC33"/>
    <mergeCell ref="T29:AC29"/>
    <mergeCell ref="J29:R29"/>
    <mergeCell ref="A29:H29"/>
    <mergeCell ref="A28:AC28"/>
    <mergeCell ref="A62:AC62"/>
    <mergeCell ref="A61:AC61"/>
    <mergeCell ref="A65:AC65"/>
    <mergeCell ref="A202:AC202"/>
    <mergeCell ref="AA178:AC178"/>
    <mergeCell ref="A64:AC64"/>
    <mergeCell ref="Z37:AA37"/>
    <mergeCell ref="Y217:AB217"/>
    <mergeCell ref="Y218:AB218"/>
    <mergeCell ref="Y221:AB221"/>
    <mergeCell ref="Y255:AB255"/>
    <mergeCell ref="Y229:AB229"/>
    <mergeCell ref="A252:AC252"/>
    <mergeCell ref="A229:X229"/>
    <mergeCell ref="A224:AC224"/>
    <mergeCell ref="A225:AC225"/>
    <mergeCell ref="Y230:AB230"/>
    <mergeCell ref="Y244:AB244"/>
    <mergeCell ref="C332:Y332"/>
    <mergeCell ref="A382:AC382"/>
    <mergeCell ref="A358:Y358"/>
    <mergeCell ref="A363:Y363"/>
    <mergeCell ref="B366:J366"/>
    <mergeCell ref="Y296:AB296"/>
    <mergeCell ref="A312:I312"/>
    <mergeCell ref="A313:I313"/>
    <mergeCell ref="A314:I314"/>
    <mergeCell ref="J311:S311"/>
    <mergeCell ref="Y347:AB347"/>
    <mergeCell ref="B360:J360"/>
    <mergeCell ref="A345:X345"/>
    <mergeCell ref="Y345:AB345"/>
    <mergeCell ref="A319:B319"/>
    <mergeCell ref="A306:AC306"/>
    <mergeCell ref="A367:AC367"/>
    <mergeCell ref="B362:Y362"/>
    <mergeCell ref="B361:J361"/>
    <mergeCell ref="J314:R314"/>
    <mergeCell ref="Y308:AB308"/>
    <mergeCell ref="A307:AC307"/>
    <mergeCell ref="Z363:AC366"/>
    <mergeCell ref="B364:J364"/>
    <mergeCell ref="A302:B302"/>
    <mergeCell ref="Y145:AB145"/>
    <mergeCell ref="Y284:AB284"/>
    <mergeCell ref="A284:X284"/>
    <mergeCell ref="T313:AB313"/>
    <mergeCell ref="A300:AC300"/>
    <mergeCell ref="J313:R313"/>
    <mergeCell ref="C328:X328"/>
    <mergeCell ref="A297:X297"/>
    <mergeCell ref="A296:X296"/>
    <mergeCell ref="Y295:AB295"/>
    <mergeCell ref="A230:X230"/>
    <mergeCell ref="Y222:AB222"/>
    <mergeCell ref="A221:X221"/>
    <mergeCell ref="A203:X203"/>
    <mergeCell ref="Y246:AB246"/>
    <mergeCell ref="AA176:AC176"/>
    <mergeCell ref="A222:X222"/>
    <mergeCell ref="C164:AC164"/>
    <mergeCell ref="A169:AC169"/>
    <mergeCell ref="A194:AC194"/>
    <mergeCell ref="A218:X218"/>
    <mergeCell ref="A207:AC207"/>
    <mergeCell ref="A195:AC195"/>
    <mergeCell ref="A335:AC335"/>
    <mergeCell ref="A387:D387"/>
    <mergeCell ref="E387:Q387"/>
    <mergeCell ref="C237:AC237"/>
    <mergeCell ref="A237:B237"/>
    <mergeCell ref="A293:G293"/>
    <mergeCell ref="A326:X326"/>
    <mergeCell ref="A346:X346"/>
    <mergeCell ref="A349:AC349"/>
    <mergeCell ref="A336:AC336"/>
    <mergeCell ref="B341:AC341"/>
    <mergeCell ref="Y344:AB344"/>
    <mergeCell ref="A325:X325"/>
    <mergeCell ref="C319:AC319"/>
    <mergeCell ref="A295:X295"/>
    <mergeCell ref="C333:X333"/>
    <mergeCell ref="Y326:AB326"/>
    <mergeCell ref="A369:AC369"/>
    <mergeCell ref="A299:AC299"/>
    <mergeCell ref="A384:D384"/>
    <mergeCell ref="E384:Q384"/>
    <mergeCell ref="R384:AC384"/>
    <mergeCell ref="N366:Y366"/>
    <mergeCell ref="C302:AC302"/>
    <mergeCell ref="A376:C377"/>
    <mergeCell ref="D376:AC376"/>
    <mergeCell ref="D377:AC377"/>
    <mergeCell ref="A381:AC381"/>
    <mergeCell ref="A383:D383"/>
    <mergeCell ref="A344:X344"/>
    <mergeCell ref="N364:Y364"/>
    <mergeCell ref="B365:J365"/>
    <mergeCell ref="N365:Y365"/>
    <mergeCell ref="A357:AC357"/>
    <mergeCell ref="C371:AC371"/>
    <mergeCell ref="E383:Q383"/>
    <mergeCell ref="A380:AC380"/>
    <mergeCell ref="R383:AC383"/>
    <mergeCell ref="A371:B371"/>
    <mergeCell ref="Y346:AB346"/>
    <mergeCell ref="A131:AC131"/>
    <mergeCell ref="Y156:AB156"/>
    <mergeCell ref="A133:AC133"/>
    <mergeCell ref="A148:X148"/>
    <mergeCell ref="A161:AC161"/>
    <mergeCell ref="A154:AC154"/>
    <mergeCell ref="A157:X157"/>
    <mergeCell ref="A156:X156"/>
    <mergeCell ref="Y146:AB146"/>
    <mergeCell ref="A139:AC139"/>
    <mergeCell ref="A145:X145"/>
    <mergeCell ref="D135:AC136"/>
    <mergeCell ref="A158:X158"/>
    <mergeCell ref="A150:AC150"/>
    <mergeCell ref="Y159:AB159"/>
    <mergeCell ref="A146:X146"/>
    <mergeCell ref="Y147:AB147"/>
    <mergeCell ref="A147:X147"/>
    <mergeCell ref="A135:C137"/>
    <mergeCell ref="A274:B274"/>
    <mergeCell ref="A268:X268"/>
    <mergeCell ref="A272:AC272"/>
    <mergeCell ref="Y268:AB268"/>
    <mergeCell ref="A264:Q264"/>
    <mergeCell ref="A261:AC261"/>
    <mergeCell ref="A267:X267"/>
    <mergeCell ref="R387:AC387"/>
    <mergeCell ref="A388:D388"/>
    <mergeCell ref="A269:X269"/>
    <mergeCell ref="Y269:AB269"/>
    <mergeCell ref="A266:X266"/>
    <mergeCell ref="A281:AC281"/>
    <mergeCell ref="Y285:AB285"/>
    <mergeCell ref="A385:D385"/>
    <mergeCell ref="E385:Q385"/>
    <mergeCell ref="R385:AC385"/>
    <mergeCell ref="A386:D386"/>
    <mergeCell ref="E386:Q386"/>
    <mergeCell ref="R386:AC386"/>
    <mergeCell ref="C330:X330"/>
    <mergeCell ref="A374:AC374"/>
    <mergeCell ref="Z362:AC362"/>
    <mergeCell ref="A368:AC368"/>
    <mergeCell ref="A271:AC271"/>
    <mergeCell ref="A174:Z174"/>
    <mergeCell ref="AA174:AC174"/>
    <mergeCell ref="A175:Z175"/>
    <mergeCell ref="AA175:AC175"/>
    <mergeCell ref="Y245:AB245"/>
    <mergeCell ref="A244:X244"/>
    <mergeCell ref="A260:AC260"/>
    <mergeCell ref="A214:AC214"/>
    <mergeCell ref="C197:AC197"/>
    <mergeCell ref="A189:X189"/>
    <mergeCell ref="C183:AC183"/>
    <mergeCell ref="A183:B183"/>
    <mergeCell ref="A181:AC181"/>
    <mergeCell ref="A177:Z177"/>
    <mergeCell ref="AA177:AC177"/>
    <mergeCell ref="A180:AC180"/>
    <mergeCell ref="Y189:AB189"/>
    <mergeCell ref="A178:Z178"/>
    <mergeCell ref="Y204:AB204"/>
    <mergeCell ref="A220:AB220"/>
    <mergeCell ref="A204:X204"/>
    <mergeCell ref="A206:AC206"/>
    <mergeCell ref="A217:X217"/>
    <mergeCell ref="A130:AC130"/>
    <mergeCell ref="Z170:AC170"/>
    <mergeCell ref="Z171:AC171"/>
    <mergeCell ref="Y203:AB203"/>
    <mergeCell ref="A216:AB216"/>
    <mergeCell ref="A228:AC228"/>
    <mergeCell ref="AK360:AK361"/>
    <mergeCell ref="A191:X191"/>
    <mergeCell ref="A282:I282"/>
    <mergeCell ref="C329:X329"/>
    <mergeCell ref="A316:AC316"/>
    <mergeCell ref="Y297:AB297"/>
    <mergeCell ref="N360:Y360"/>
    <mergeCell ref="N359:Y359"/>
    <mergeCell ref="N361:Y361"/>
    <mergeCell ref="Z358:AC361"/>
    <mergeCell ref="A285:X285"/>
    <mergeCell ref="A289:AC289"/>
    <mergeCell ref="A290:AC290"/>
    <mergeCell ref="T314:AB314"/>
    <mergeCell ref="A310:AC310"/>
    <mergeCell ref="B359:J359"/>
    <mergeCell ref="A347:X347"/>
    <mergeCell ref="Y256:AB256"/>
    <mergeCell ref="A125:C127"/>
    <mergeCell ref="D125:AC125"/>
    <mergeCell ref="A123:G123"/>
    <mergeCell ref="D126:AC126"/>
    <mergeCell ref="D127:AC127"/>
    <mergeCell ref="A151:AC151"/>
    <mergeCell ref="Y157:AB157"/>
    <mergeCell ref="Y148:AB148"/>
    <mergeCell ref="C209:AC209"/>
    <mergeCell ref="Y190:AB190"/>
    <mergeCell ref="A192:X192"/>
    <mergeCell ref="Y191:AB191"/>
    <mergeCell ref="Y192:AB192"/>
    <mergeCell ref="A190:X190"/>
    <mergeCell ref="Y158:AB158"/>
    <mergeCell ref="A176:Z176"/>
    <mergeCell ref="A159:X159"/>
    <mergeCell ref="A162:AC162"/>
    <mergeCell ref="A171:Y171"/>
    <mergeCell ref="A164:B164"/>
    <mergeCell ref="A172:Y172"/>
    <mergeCell ref="Z172:AC172"/>
    <mergeCell ref="A170:Y170"/>
    <mergeCell ref="A143:AC143"/>
    <mergeCell ref="AA67:AC67"/>
    <mergeCell ref="AA105:AC105"/>
    <mergeCell ref="H123:AC123"/>
    <mergeCell ref="A114:G114"/>
    <mergeCell ref="AA97:AC97"/>
    <mergeCell ref="A98:Z98"/>
    <mergeCell ref="AA98:AC98"/>
    <mergeCell ref="A99:AC99"/>
    <mergeCell ref="A100:AC100"/>
    <mergeCell ref="A101:AC101"/>
    <mergeCell ref="A102:AC102"/>
    <mergeCell ref="A103:G103"/>
    <mergeCell ref="H103:AC103"/>
    <mergeCell ref="AA115:AC115"/>
    <mergeCell ref="A116:Z116"/>
    <mergeCell ref="AA116:AC116"/>
    <mergeCell ref="AA68:AC68"/>
    <mergeCell ref="H114:AC114"/>
    <mergeCell ref="A110:AC110"/>
    <mergeCell ref="A112:AC112"/>
    <mergeCell ref="A109:AC109"/>
    <mergeCell ref="A113:G113"/>
    <mergeCell ref="A81:G81"/>
    <mergeCell ref="H81:AC81"/>
  </mergeCells>
  <conditionalFormatting sqref="A367:AC367">
    <cfRule type="cellIs" dxfId="77" priority="75" operator="notEqual">
      <formula>""</formula>
    </cfRule>
  </conditionalFormatting>
  <conditionalFormatting sqref="D127">
    <cfRule type="expression" dxfId="76" priority="69">
      <formula>$AD$259=2</formula>
    </cfRule>
    <cfRule type="expression" dxfId="75" priority="70">
      <formula>"$AD$581=2"</formula>
    </cfRule>
  </conditionalFormatting>
  <conditionalFormatting sqref="AB41:AC41">
    <cfRule type="expression" dxfId="74" priority="63">
      <formula>$AG$41&lt;&gt;""</formula>
    </cfRule>
  </conditionalFormatting>
  <conditionalFormatting sqref="AB39:AC39">
    <cfRule type="expression" dxfId="73" priority="62">
      <formula>$AG$39&lt;&gt;""</formula>
    </cfRule>
  </conditionalFormatting>
  <conditionalFormatting sqref="AB40:AC40">
    <cfRule type="expression" dxfId="72" priority="61">
      <formula>$AG$40&lt;&gt;""</formula>
    </cfRule>
  </conditionalFormatting>
  <conditionalFormatting sqref="AB42:AC42">
    <cfRule type="expression" dxfId="71" priority="60">
      <formula>$AG$42&lt;&gt;""</formula>
    </cfRule>
  </conditionalFormatting>
  <conditionalFormatting sqref="AB43:AC43">
    <cfRule type="expression" dxfId="70" priority="59">
      <formula>$AG$43&lt;&gt;""</formula>
    </cfRule>
  </conditionalFormatting>
  <conditionalFormatting sqref="AB44:AC44">
    <cfRule type="expression" dxfId="69" priority="58">
      <formula>$AG$44&lt;&gt;""</formula>
    </cfRule>
  </conditionalFormatting>
  <conditionalFormatting sqref="AB45:AC45">
    <cfRule type="expression" dxfId="68" priority="57">
      <formula>$AG$45&lt;&gt;""</formula>
    </cfRule>
  </conditionalFormatting>
  <conditionalFormatting sqref="AB46:AC46">
    <cfRule type="expression" dxfId="67" priority="56">
      <formula>$AG$46&lt;&gt;""</formula>
    </cfRule>
  </conditionalFormatting>
  <conditionalFormatting sqref="AB47:AC47">
    <cfRule type="expression" dxfId="66" priority="55">
      <formula>$AG$47&lt;&gt;""</formula>
    </cfRule>
  </conditionalFormatting>
  <conditionalFormatting sqref="AB48:AC48">
    <cfRule type="expression" dxfId="65" priority="53">
      <formula>#REF!</formula>
    </cfRule>
    <cfRule type="expression" dxfId="64" priority="54">
      <formula>$AG$48&lt;&gt;""</formula>
    </cfRule>
  </conditionalFormatting>
  <conditionalFormatting sqref="AB49:AC49">
    <cfRule type="expression" dxfId="63" priority="52">
      <formula>$AG$49&lt;&gt;""</formula>
    </cfRule>
  </conditionalFormatting>
  <conditionalFormatting sqref="AB52:AC52">
    <cfRule type="expression" dxfId="62" priority="49">
      <formula>$AG$52&lt;&gt;""</formula>
    </cfRule>
  </conditionalFormatting>
  <conditionalFormatting sqref="AB53:AC53">
    <cfRule type="expression" dxfId="61" priority="48">
      <formula>$AG$53&lt;&gt;""</formula>
    </cfRule>
  </conditionalFormatting>
  <conditionalFormatting sqref="AB54:AC54">
    <cfRule type="expression" dxfId="60" priority="47">
      <formula>$AG$54&lt;&gt;""</formula>
    </cfRule>
  </conditionalFormatting>
  <conditionalFormatting sqref="AB55:AC55">
    <cfRule type="expression" dxfId="59" priority="46">
      <formula>$AG$55&lt;&gt;""</formula>
    </cfRule>
  </conditionalFormatting>
  <conditionalFormatting sqref="AB56:AC56">
    <cfRule type="expression" dxfId="58" priority="45">
      <formula>$AG$56&lt;&gt;""</formula>
    </cfRule>
  </conditionalFormatting>
  <conditionalFormatting sqref="AB59:AC59">
    <cfRule type="expression" dxfId="57" priority="44">
      <formula>$AG$59&lt;&gt;""</formula>
    </cfRule>
  </conditionalFormatting>
  <conditionalFormatting sqref="AB51:AC51">
    <cfRule type="expression" dxfId="56" priority="43">
      <formula>$AG$51&lt;&gt;""</formula>
    </cfRule>
  </conditionalFormatting>
  <conditionalFormatting sqref="AB50:AC50">
    <cfRule type="expression" dxfId="55" priority="42">
      <formula>$AG$50&lt;&gt;""</formula>
    </cfRule>
  </conditionalFormatting>
  <conditionalFormatting sqref="A60">
    <cfRule type="expression" dxfId="54" priority="41">
      <formula>$AH$38&lt;&gt;""</formula>
    </cfRule>
  </conditionalFormatting>
  <conditionalFormatting sqref="AB38:AC38">
    <cfRule type="expression" dxfId="53" priority="40">
      <formula>$AG$38&lt;&gt;""</formula>
    </cfRule>
  </conditionalFormatting>
  <conditionalFormatting sqref="A104:AC104">
    <cfRule type="expression" dxfId="52" priority="39">
      <formula>#REF!=1</formula>
    </cfRule>
  </conditionalFormatting>
  <conditionalFormatting sqref="B105:Z105">
    <cfRule type="expression" dxfId="51" priority="27">
      <formula>#REF!=1</formula>
    </cfRule>
  </conditionalFormatting>
  <conditionalFormatting sqref="A125 D125:AC125">
    <cfRule type="expression" dxfId="50" priority="99">
      <formula>#REF!=2</formula>
    </cfRule>
    <cfRule type="expression" dxfId="49" priority="100">
      <formula>"$AD$581=2"</formula>
    </cfRule>
  </conditionalFormatting>
  <conditionalFormatting sqref="D126:AC126">
    <cfRule type="expression" dxfId="48" priority="103">
      <formula>#REF!=2</formula>
    </cfRule>
    <cfRule type="expression" dxfId="47" priority="104">
      <formula>"$AD$581=2"</formula>
    </cfRule>
  </conditionalFormatting>
  <conditionalFormatting sqref="A401:AC401">
    <cfRule type="expression" dxfId="46" priority="24">
      <formula>$AD$398=2</formula>
    </cfRule>
    <cfRule type="expression" dxfId="45" priority="25">
      <formula>"$AD$581=2"</formula>
    </cfRule>
  </conditionalFormatting>
  <conditionalFormatting sqref="A411:AC411">
    <cfRule type="expression" dxfId="44" priority="23">
      <formula>$AD$408=2</formula>
    </cfRule>
  </conditionalFormatting>
  <conditionalFormatting sqref="A492:AC492">
    <cfRule type="expression" dxfId="43" priority="22">
      <formula>$AD$489=2</formula>
    </cfRule>
  </conditionalFormatting>
  <conditionalFormatting sqref="AB57:AC57">
    <cfRule type="expression" dxfId="42" priority="20">
      <formula>$AG$57&lt;&gt;""</formula>
    </cfRule>
  </conditionalFormatting>
  <conditionalFormatting sqref="AB58:AC58">
    <cfRule type="expression" dxfId="41" priority="19">
      <formula>$AG$58&lt;&gt;""</formula>
    </cfRule>
  </conditionalFormatting>
  <conditionalFormatting sqref="B115:Z115">
    <cfRule type="expression" dxfId="40" priority="17">
      <formula>#REF!=1</formula>
    </cfRule>
  </conditionalFormatting>
  <hyperlinks>
    <hyperlink ref="C329" r:id="rId1" display="http://www.emas.de/"/>
    <hyperlink ref="A65:AC65" r:id="rId2" display="https://2021-27.efre-bw.de/wp-content/uploads/5422_MinBw_Innovationsstrategie_2020_WEB.pdf"/>
    <hyperlink ref="C164:AC164" location="'Ergänzende Informationen'!A24" display="Ergänzende Informationen zu 1. Schutzgut Wasser"/>
    <hyperlink ref="C183:AC183" location="'Ergänzende Informationen'!A26" display="'Ergänzende Informationen'!A26"/>
    <hyperlink ref="C197:AC197" location="'Ergänzende Informationen'!A30" display="Ergänzende Informationen zu 3. Schutzgut Luft"/>
    <hyperlink ref="C209:AC209" location="'Ergänzende Informationen'!A32" display="Ergänzende Informationen zu 4. Biologische Vielfalt, Fauna und Flora"/>
    <hyperlink ref="C237:AC237" location="'Ergänzende Informationen'!A34" display="Ergänzende Informationen zu 5. Energieerzeugung und Energieverbrauch"/>
    <hyperlink ref="C274:AC274" location="'Ergänzende Informationen'!A36" display="Ergänzende Informationen zu 6. Materialeinsatz"/>
    <hyperlink ref="C302:AC302" location="'Ergänzende Informationen'!A40" display="Ergänzende Informationen zu 7. Veränderungen des Transportaufkommens und der Transportarten"/>
    <hyperlink ref="C319:AC319" location="'Ergänzende Informationen'!A45" display="Ergänzende Informationen zu 8. Aufbau und Weitergabe umweltrelevanten Wissens"/>
    <hyperlink ref="C338:AC338" location="'Ergänzende Informationen'!A46" display="Ergänzende Informationen zu 9. Umweltfreundliche Beschaffung"/>
    <hyperlink ref="C352:AC352" location="'Ergänzende Informationen'!A49" display="Ergänzende Informationen zu 10. Umweltwirkungen von angestoßenen Investitionen und von angestoßenem Konsum"/>
    <hyperlink ref="C371:AC371" location="'Ergänzende Informationen'!A52" display="Ergänzende Informationen zu 11. Indirekte Wirkungen auf Schutzgüter"/>
    <hyperlink ref="D508:AC508" location="'Ergänzende Informationen'!A57" display="'Ergänzende Informationen'!A57"/>
    <hyperlink ref="D376:AC376" r:id="rId3" display="Gemäß der Charta der Grundrechte der Europäischen Union "/>
    <hyperlink ref="A64" r:id="rId4" location="_x000a_" display="https://2021-27.efre-bw.de/wp-content/uploads/20211014_Entwurf-OP-2021-2027.pdf#_x000a_"/>
    <hyperlink ref="A64:AC64" r:id="rId5" display="https://2021-27.efre-bw.de/operationelles-programm/"/>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01.03.2022&amp;C&amp;P</firstFooter>
  </headerFooter>
  <rowBreaks count="20" manualBreakCount="20">
    <brk id="65" max="28" man="1"/>
    <brk id="97" max="28" man="1"/>
    <brk id="123" max="28" man="1"/>
    <brk id="131" max="28" man="1"/>
    <brk id="138" max="28" man="1"/>
    <brk id="165" max="28" man="1"/>
    <brk id="184" max="28" man="1"/>
    <brk id="198" max="28" man="1"/>
    <brk id="210" max="28" man="1"/>
    <brk id="238" max="28" man="1"/>
    <brk id="275" max="28" man="1"/>
    <brk id="303" max="28" man="1"/>
    <brk id="320" max="28" man="1"/>
    <brk id="339" max="28" man="1"/>
    <brk id="353" max="28" man="1"/>
    <brk id="372" max="28" man="1"/>
    <brk id="381" max="28" man="1"/>
    <brk id="455" max="28" man="1"/>
    <brk id="484" max="28" man="1"/>
    <brk id="508" max="28" man="1"/>
  </rowBreaks>
  <colBreaks count="1" manualBreakCount="1">
    <brk id="37" max="1048575" man="1"/>
  </colBreaks>
  <ignoredErrors>
    <ignoredError sqref="A44:A50 A38:A43 AA176"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33" r:id="rId9" name="Option Button 309">
              <controlPr defaultSize="0" autoFill="0" autoLine="0" autoPict="0">
                <anchor moveWithCells="1">
                  <from>
                    <xdr:col>28</xdr:col>
                    <xdr:colOff>0</xdr:colOff>
                    <xdr:row>144</xdr:row>
                    <xdr:rowOff>12700</xdr:rowOff>
                  </from>
                  <to>
                    <xdr:col>47</xdr:col>
                    <xdr:colOff>12700</xdr:colOff>
                    <xdr:row>145</xdr:row>
                    <xdr:rowOff>0</xdr:rowOff>
                  </to>
                </anchor>
              </controlPr>
            </control>
          </mc:Choice>
        </mc:AlternateContent>
        <mc:AlternateContent xmlns:mc="http://schemas.openxmlformats.org/markup-compatibility/2006">
          <mc:Choice Requires="x14">
            <control shapeId="1334" r:id="rId10" name="Option Button 310">
              <controlPr defaultSize="0" autoFill="0" autoLine="0" autoPict="0">
                <anchor moveWithCells="1">
                  <from>
                    <xdr:col>28</xdr:col>
                    <xdr:colOff>0</xdr:colOff>
                    <xdr:row>145</xdr:row>
                    <xdr:rowOff>12700</xdr:rowOff>
                  </from>
                  <to>
                    <xdr:col>47</xdr:col>
                    <xdr:colOff>12700</xdr:colOff>
                    <xdr:row>146</xdr:row>
                    <xdr:rowOff>0</xdr:rowOff>
                  </to>
                </anchor>
              </controlPr>
            </control>
          </mc:Choice>
        </mc:AlternateContent>
        <mc:AlternateContent xmlns:mc="http://schemas.openxmlformats.org/markup-compatibility/2006">
          <mc:Choice Requires="x14">
            <control shapeId="1335" r:id="rId11" name="Option Button 311">
              <controlPr defaultSize="0" autoFill="0" autoLine="0" autoPict="0">
                <anchor moveWithCells="1">
                  <from>
                    <xdr:col>28</xdr:col>
                    <xdr:colOff>0</xdr:colOff>
                    <xdr:row>146</xdr:row>
                    <xdr:rowOff>12700</xdr:rowOff>
                  </from>
                  <to>
                    <xdr:col>47</xdr:col>
                    <xdr:colOff>12700</xdr:colOff>
                    <xdr:row>147</xdr:row>
                    <xdr:rowOff>0</xdr:rowOff>
                  </to>
                </anchor>
              </controlPr>
            </control>
          </mc:Choice>
        </mc:AlternateContent>
        <mc:AlternateContent xmlns:mc="http://schemas.openxmlformats.org/markup-compatibility/2006">
          <mc:Choice Requires="x14">
            <control shapeId="1336" r:id="rId12" name="Option Button 312">
              <controlPr defaultSize="0" autoFill="0" autoLine="0" autoPict="0">
                <anchor moveWithCells="1">
                  <from>
                    <xdr:col>28</xdr:col>
                    <xdr:colOff>12700</xdr:colOff>
                    <xdr:row>147</xdr:row>
                    <xdr:rowOff>12700</xdr:rowOff>
                  </from>
                  <to>
                    <xdr:col>47</xdr:col>
                    <xdr:colOff>12700</xdr:colOff>
                    <xdr:row>147</xdr:row>
                    <xdr:rowOff>393700</xdr:rowOff>
                  </to>
                </anchor>
              </controlPr>
            </control>
          </mc:Choice>
        </mc:AlternateContent>
        <mc:AlternateContent xmlns:mc="http://schemas.openxmlformats.org/markup-compatibility/2006">
          <mc:Choice Requires="x14">
            <control shapeId="1337" r:id="rId13" name="Option Button 313">
              <controlPr defaultSize="0" autoFill="0" autoLine="0" autoPict="0">
                <anchor moveWithCells="1">
                  <from>
                    <xdr:col>28</xdr:col>
                    <xdr:colOff>0</xdr:colOff>
                    <xdr:row>155</xdr:row>
                    <xdr:rowOff>12700</xdr:rowOff>
                  </from>
                  <to>
                    <xdr:col>47</xdr:col>
                    <xdr:colOff>12700</xdr:colOff>
                    <xdr:row>156</xdr:row>
                    <xdr:rowOff>0</xdr:rowOff>
                  </to>
                </anchor>
              </controlPr>
            </control>
          </mc:Choice>
        </mc:AlternateContent>
        <mc:AlternateContent xmlns:mc="http://schemas.openxmlformats.org/markup-compatibility/2006">
          <mc:Choice Requires="x14">
            <control shapeId="1338" r:id="rId14" name="Option Button 314">
              <controlPr defaultSize="0" autoFill="0" autoLine="0" autoPict="0">
                <anchor moveWithCells="1">
                  <from>
                    <xdr:col>28</xdr:col>
                    <xdr:colOff>0</xdr:colOff>
                    <xdr:row>156</xdr:row>
                    <xdr:rowOff>12700</xdr:rowOff>
                  </from>
                  <to>
                    <xdr:col>47</xdr:col>
                    <xdr:colOff>12700</xdr:colOff>
                    <xdr:row>157</xdr:row>
                    <xdr:rowOff>0</xdr:rowOff>
                  </to>
                </anchor>
              </controlPr>
            </control>
          </mc:Choice>
        </mc:AlternateContent>
        <mc:AlternateContent xmlns:mc="http://schemas.openxmlformats.org/markup-compatibility/2006">
          <mc:Choice Requires="x14">
            <control shapeId="1339" r:id="rId15" name="Option Button 315">
              <controlPr defaultSize="0" autoFill="0" autoLine="0" autoPict="0">
                <anchor moveWithCells="1">
                  <from>
                    <xdr:col>28</xdr:col>
                    <xdr:colOff>0</xdr:colOff>
                    <xdr:row>157</xdr:row>
                    <xdr:rowOff>12700</xdr:rowOff>
                  </from>
                  <to>
                    <xdr:col>47</xdr:col>
                    <xdr:colOff>12700</xdr:colOff>
                    <xdr:row>158</xdr:row>
                    <xdr:rowOff>0</xdr:rowOff>
                  </to>
                </anchor>
              </controlPr>
            </control>
          </mc:Choice>
        </mc:AlternateContent>
        <mc:AlternateContent xmlns:mc="http://schemas.openxmlformats.org/markup-compatibility/2006">
          <mc:Choice Requires="x14">
            <control shapeId="1340" r:id="rId16" name="Option Button 316">
              <controlPr defaultSize="0" autoFill="0" autoLine="0" autoPict="0">
                <anchor moveWithCells="1">
                  <from>
                    <xdr:col>28</xdr:col>
                    <xdr:colOff>0</xdr:colOff>
                    <xdr:row>158</xdr:row>
                    <xdr:rowOff>12700</xdr:rowOff>
                  </from>
                  <to>
                    <xdr:col>47</xdr:col>
                    <xdr:colOff>12700</xdr:colOff>
                    <xdr:row>159</xdr:row>
                    <xdr:rowOff>0</xdr:rowOff>
                  </to>
                </anchor>
              </controlPr>
            </control>
          </mc:Choice>
        </mc:AlternateContent>
        <mc:AlternateContent xmlns:mc="http://schemas.openxmlformats.org/markup-compatibility/2006">
          <mc:Choice Requires="x14">
            <control shapeId="1341" r:id="rId17" name="Option Button 317">
              <controlPr defaultSize="0" autoFill="0" autoLine="0" autoPict="0">
                <anchor moveWithCells="1">
                  <from>
                    <xdr:col>28</xdr:col>
                    <xdr:colOff>0</xdr:colOff>
                    <xdr:row>188</xdr:row>
                    <xdr:rowOff>12700</xdr:rowOff>
                  </from>
                  <to>
                    <xdr:col>47</xdr:col>
                    <xdr:colOff>12700</xdr:colOff>
                    <xdr:row>189</xdr:row>
                    <xdr:rowOff>0</xdr:rowOff>
                  </to>
                </anchor>
              </controlPr>
            </control>
          </mc:Choice>
        </mc:AlternateContent>
        <mc:AlternateContent xmlns:mc="http://schemas.openxmlformats.org/markup-compatibility/2006">
          <mc:Choice Requires="x14">
            <control shapeId="1342" r:id="rId18" name="Option Button 318">
              <controlPr defaultSize="0" autoFill="0" autoLine="0" autoPict="0">
                <anchor moveWithCells="1">
                  <from>
                    <xdr:col>28</xdr:col>
                    <xdr:colOff>0</xdr:colOff>
                    <xdr:row>189</xdr:row>
                    <xdr:rowOff>12700</xdr:rowOff>
                  </from>
                  <to>
                    <xdr:col>47</xdr:col>
                    <xdr:colOff>12700</xdr:colOff>
                    <xdr:row>190</xdr:row>
                    <xdr:rowOff>0</xdr:rowOff>
                  </to>
                </anchor>
              </controlPr>
            </control>
          </mc:Choice>
        </mc:AlternateContent>
        <mc:AlternateContent xmlns:mc="http://schemas.openxmlformats.org/markup-compatibility/2006">
          <mc:Choice Requires="x14">
            <control shapeId="1343" r:id="rId19" name="Option Button 319">
              <controlPr defaultSize="0" autoFill="0" autoLine="0" autoPict="0">
                <anchor moveWithCells="1">
                  <from>
                    <xdr:col>28</xdr:col>
                    <xdr:colOff>0</xdr:colOff>
                    <xdr:row>190</xdr:row>
                    <xdr:rowOff>12700</xdr:rowOff>
                  </from>
                  <to>
                    <xdr:col>47</xdr:col>
                    <xdr:colOff>12700</xdr:colOff>
                    <xdr:row>191</xdr:row>
                    <xdr:rowOff>0</xdr:rowOff>
                  </to>
                </anchor>
              </controlPr>
            </control>
          </mc:Choice>
        </mc:AlternateContent>
        <mc:AlternateContent xmlns:mc="http://schemas.openxmlformats.org/markup-compatibility/2006">
          <mc:Choice Requires="x14">
            <control shapeId="1344" r:id="rId20" name="Option Button 320">
              <controlPr defaultSize="0" autoFill="0" autoLine="0" autoPict="0">
                <anchor moveWithCells="1">
                  <from>
                    <xdr:col>28</xdr:col>
                    <xdr:colOff>0</xdr:colOff>
                    <xdr:row>191</xdr:row>
                    <xdr:rowOff>12700</xdr:rowOff>
                  </from>
                  <to>
                    <xdr:col>47</xdr:col>
                    <xdr:colOff>12700</xdr:colOff>
                    <xdr:row>192</xdr:row>
                    <xdr:rowOff>0</xdr:rowOff>
                  </to>
                </anchor>
              </controlPr>
            </control>
          </mc:Choice>
        </mc:AlternateContent>
        <mc:AlternateContent xmlns:mc="http://schemas.openxmlformats.org/markup-compatibility/2006">
          <mc:Choice Requires="x14">
            <control shapeId="1345" r:id="rId21" name="Option Button 321">
              <controlPr defaultSize="0" autoFill="0" autoLine="0" autoPict="0">
                <anchor moveWithCells="1">
                  <from>
                    <xdr:col>28</xdr:col>
                    <xdr:colOff>0</xdr:colOff>
                    <xdr:row>202</xdr:row>
                    <xdr:rowOff>12700</xdr:rowOff>
                  </from>
                  <to>
                    <xdr:col>47</xdr:col>
                    <xdr:colOff>12700</xdr:colOff>
                    <xdr:row>202</xdr:row>
                    <xdr:rowOff>393700</xdr:rowOff>
                  </to>
                </anchor>
              </controlPr>
            </control>
          </mc:Choice>
        </mc:AlternateContent>
        <mc:AlternateContent xmlns:mc="http://schemas.openxmlformats.org/markup-compatibility/2006">
          <mc:Choice Requires="x14">
            <control shapeId="1346" r:id="rId22" name="Option Button 322">
              <controlPr defaultSize="0" autoFill="0" autoLine="0" autoPict="0">
                <anchor moveWithCells="1">
                  <from>
                    <xdr:col>28</xdr:col>
                    <xdr:colOff>0</xdr:colOff>
                    <xdr:row>203</xdr:row>
                    <xdr:rowOff>0</xdr:rowOff>
                  </from>
                  <to>
                    <xdr:col>47</xdr:col>
                    <xdr:colOff>12700</xdr:colOff>
                    <xdr:row>204</xdr:row>
                    <xdr:rowOff>0</xdr:rowOff>
                  </to>
                </anchor>
              </controlPr>
            </control>
          </mc:Choice>
        </mc:AlternateContent>
        <mc:AlternateContent xmlns:mc="http://schemas.openxmlformats.org/markup-compatibility/2006">
          <mc:Choice Requires="x14">
            <control shapeId="1347" r:id="rId23" name="Option Button 323">
              <controlPr defaultSize="0" autoFill="0" autoLine="0" autoPict="0">
                <anchor moveWithCells="1">
                  <from>
                    <xdr:col>28</xdr:col>
                    <xdr:colOff>0</xdr:colOff>
                    <xdr:row>216</xdr:row>
                    <xdr:rowOff>12700</xdr:rowOff>
                  </from>
                  <to>
                    <xdr:col>47</xdr:col>
                    <xdr:colOff>12700</xdr:colOff>
                    <xdr:row>217</xdr:row>
                    <xdr:rowOff>0</xdr:rowOff>
                  </to>
                </anchor>
              </controlPr>
            </control>
          </mc:Choice>
        </mc:AlternateContent>
        <mc:AlternateContent xmlns:mc="http://schemas.openxmlformats.org/markup-compatibility/2006">
          <mc:Choice Requires="x14">
            <control shapeId="1349" r:id="rId24" name="Option Button 325">
              <controlPr defaultSize="0" autoFill="0" autoLine="0" autoPict="0">
                <anchor moveWithCells="1">
                  <from>
                    <xdr:col>28</xdr:col>
                    <xdr:colOff>0</xdr:colOff>
                    <xdr:row>228</xdr:row>
                    <xdr:rowOff>12700</xdr:rowOff>
                  </from>
                  <to>
                    <xdr:col>47</xdr:col>
                    <xdr:colOff>12700</xdr:colOff>
                    <xdr:row>229</xdr:row>
                    <xdr:rowOff>0</xdr:rowOff>
                  </to>
                </anchor>
              </controlPr>
            </control>
          </mc:Choice>
        </mc:AlternateContent>
        <mc:AlternateContent xmlns:mc="http://schemas.openxmlformats.org/markup-compatibility/2006">
          <mc:Choice Requires="x14">
            <control shapeId="1350" r:id="rId25" name="Option Button 326">
              <controlPr defaultSize="0" autoFill="0" autoLine="0" autoPict="0">
                <anchor moveWithCells="1">
                  <from>
                    <xdr:col>28</xdr:col>
                    <xdr:colOff>0</xdr:colOff>
                    <xdr:row>229</xdr:row>
                    <xdr:rowOff>12700</xdr:rowOff>
                  </from>
                  <to>
                    <xdr:col>47</xdr:col>
                    <xdr:colOff>12700</xdr:colOff>
                    <xdr:row>230</xdr:row>
                    <xdr:rowOff>0</xdr:rowOff>
                  </to>
                </anchor>
              </controlPr>
            </control>
          </mc:Choice>
        </mc:AlternateContent>
        <mc:AlternateContent xmlns:mc="http://schemas.openxmlformats.org/markup-compatibility/2006">
          <mc:Choice Requires="x14">
            <control shapeId="1351" r:id="rId26" name="Option Button 327">
              <controlPr defaultSize="0" autoFill="0" autoLine="0" autoPict="0">
                <anchor moveWithCells="1">
                  <from>
                    <xdr:col>28</xdr:col>
                    <xdr:colOff>0</xdr:colOff>
                    <xdr:row>230</xdr:row>
                    <xdr:rowOff>12700</xdr:rowOff>
                  </from>
                  <to>
                    <xdr:col>47</xdr:col>
                    <xdr:colOff>12700</xdr:colOff>
                    <xdr:row>231</xdr:row>
                    <xdr:rowOff>0</xdr:rowOff>
                  </to>
                </anchor>
              </controlPr>
            </control>
          </mc:Choice>
        </mc:AlternateContent>
        <mc:AlternateContent xmlns:mc="http://schemas.openxmlformats.org/markup-compatibility/2006">
          <mc:Choice Requires="x14">
            <control shapeId="1352" r:id="rId27" name="Option Button 328">
              <controlPr defaultSize="0" autoFill="0" autoLine="0" autoPict="0">
                <anchor moveWithCells="1">
                  <from>
                    <xdr:col>28</xdr:col>
                    <xdr:colOff>0</xdr:colOff>
                    <xdr:row>231</xdr:row>
                    <xdr:rowOff>12700</xdr:rowOff>
                  </from>
                  <to>
                    <xdr:col>47</xdr:col>
                    <xdr:colOff>12700</xdr:colOff>
                    <xdr:row>232</xdr:row>
                    <xdr:rowOff>0</xdr:rowOff>
                  </to>
                </anchor>
              </controlPr>
            </control>
          </mc:Choice>
        </mc:AlternateContent>
        <mc:AlternateContent xmlns:mc="http://schemas.openxmlformats.org/markup-compatibility/2006">
          <mc:Choice Requires="x14">
            <control shapeId="1353" r:id="rId28" name="Option Button 329">
              <controlPr defaultSize="0" autoFill="0" autoLine="0" autoPict="0">
                <anchor moveWithCells="1">
                  <from>
                    <xdr:col>28</xdr:col>
                    <xdr:colOff>0</xdr:colOff>
                    <xdr:row>243</xdr:row>
                    <xdr:rowOff>12700</xdr:rowOff>
                  </from>
                  <to>
                    <xdr:col>47</xdr:col>
                    <xdr:colOff>12700</xdr:colOff>
                    <xdr:row>244</xdr:row>
                    <xdr:rowOff>0</xdr:rowOff>
                  </to>
                </anchor>
              </controlPr>
            </control>
          </mc:Choice>
        </mc:AlternateContent>
        <mc:AlternateContent xmlns:mc="http://schemas.openxmlformats.org/markup-compatibility/2006">
          <mc:Choice Requires="x14">
            <control shapeId="1354" r:id="rId29" name="Option Button 330">
              <controlPr defaultSize="0" autoFill="0" autoLine="0" autoPict="0">
                <anchor moveWithCells="1">
                  <from>
                    <xdr:col>28</xdr:col>
                    <xdr:colOff>0</xdr:colOff>
                    <xdr:row>244</xdr:row>
                    <xdr:rowOff>12700</xdr:rowOff>
                  </from>
                  <to>
                    <xdr:col>47</xdr:col>
                    <xdr:colOff>12700</xdr:colOff>
                    <xdr:row>245</xdr:row>
                    <xdr:rowOff>0</xdr:rowOff>
                  </to>
                </anchor>
              </controlPr>
            </control>
          </mc:Choice>
        </mc:AlternateContent>
        <mc:AlternateContent xmlns:mc="http://schemas.openxmlformats.org/markup-compatibility/2006">
          <mc:Choice Requires="x14">
            <control shapeId="1355" r:id="rId30" name="Option Button 331">
              <controlPr defaultSize="0" autoFill="0" autoLine="0" autoPict="0">
                <anchor moveWithCells="1">
                  <from>
                    <xdr:col>28</xdr:col>
                    <xdr:colOff>0</xdr:colOff>
                    <xdr:row>254</xdr:row>
                    <xdr:rowOff>12700</xdr:rowOff>
                  </from>
                  <to>
                    <xdr:col>47</xdr:col>
                    <xdr:colOff>12700</xdr:colOff>
                    <xdr:row>255</xdr:row>
                    <xdr:rowOff>19050</xdr:rowOff>
                  </to>
                </anchor>
              </controlPr>
            </control>
          </mc:Choice>
        </mc:AlternateContent>
        <mc:AlternateContent xmlns:mc="http://schemas.openxmlformats.org/markup-compatibility/2006">
          <mc:Choice Requires="x14">
            <control shapeId="1356" r:id="rId31" name="Option Button 332">
              <controlPr defaultSize="0" autoFill="0" autoLine="0" autoPict="0">
                <anchor moveWithCells="1">
                  <from>
                    <xdr:col>28</xdr:col>
                    <xdr:colOff>0</xdr:colOff>
                    <xdr:row>255</xdr:row>
                    <xdr:rowOff>12700</xdr:rowOff>
                  </from>
                  <to>
                    <xdr:col>47</xdr:col>
                    <xdr:colOff>12700</xdr:colOff>
                    <xdr:row>256</xdr:row>
                    <xdr:rowOff>0</xdr:rowOff>
                  </to>
                </anchor>
              </controlPr>
            </control>
          </mc:Choice>
        </mc:AlternateContent>
        <mc:AlternateContent xmlns:mc="http://schemas.openxmlformats.org/markup-compatibility/2006">
          <mc:Choice Requires="x14">
            <control shapeId="1357" r:id="rId32" name="Option Button 333">
              <controlPr defaultSize="0" autoFill="0" autoLine="0" autoPict="0">
                <anchor moveWithCells="1">
                  <from>
                    <xdr:col>28</xdr:col>
                    <xdr:colOff>0</xdr:colOff>
                    <xdr:row>256</xdr:row>
                    <xdr:rowOff>12700</xdr:rowOff>
                  </from>
                  <to>
                    <xdr:col>47</xdr:col>
                    <xdr:colOff>12700</xdr:colOff>
                    <xdr:row>257</xdr:row>
                    <xdr:rowOff>0</xdr:rowOff>
                  </to>
                </anchor>
              </controlPr>
            </control>
          </mc:Choice>
        </mc:AlternateContent>
        <mc:AlternateContent xmlns:mc="http://schemas.openxmlformats.org/markup-compatibility/2006">
          <mc:Choice Requires="x14">
            <control shapeId="1358" r:id="rId33" name="Option Button 334">
              <controlPr defaultSize="0" autoFill="0" autoLine="0" autoPict="0">
                <anchor moveWithCells="1">
                  <from>
                    <xdr:col>28</xdr:col>
                    <xdr:colOff>0</xdr:colOff>
                    <xdr:row>257</xdr:row>
                    <xdr:rowOff>12700</xdr:rowOff>
                  </from>
                  <to>
                    <xdr:col>47</xdr:col>
                    <xdr:colOff>12700</xdr:colOff>
                    <xdr:row>258</xdr:row>
                    <xdr:rowOff>0</xdr:rowOff>
                  </to>
                </anchor>
              </controlPr>
            </control>
          </mc:Choice>
        </mc:AlternateContent>
        <mc:AlternateContent xmlns:mc="http://schemas.openxmlformats.org/markup-compatibility/2006">
          <mc:Choice Requires="x14">
            <control shapeId="1362" r:id="rId34" name="Option Button 338">
              <controlPr defaultSize="0" autoFill="0" autoLine="0" autoPict="0">
                <anchor moveWithCells="1">
                  <from>
                    <xdr:col>28</xdr:col>
                    <xdr:colOff>0</xdr:colOff>
                    <xdr:row>283</xdr:row>
                    <xdr:rowOff>12700</xdr:rowOff>
                  </from>
                  <to>
                    <xdr:col>47</xdr:col>
                    <xdr:colOff>12700</xdr:colOff>
                    <xdr:row>284</xdr:row>
                    <xdr:rowOff>0</xdr:rowOff>
                  </to>
                </anchor>
              </controlPr>
            </control>
          </mc:Choice>
        </mc:AlternateContent>
        <mc:AlternateContent xmlns:mc="http://schemas.openxmlformats.org/markup-compatibility/2006">
          <mc:Choice Requires="x14">
            <control shapeId="1363" r:id="rId35" name="Option Button 339">
              <controlPr defaultSize="0" autoFill="0" autoLine="0" autoPict="0">
                <anchor moveWithCells="1">
                  <from>
                    <xdr:col>28</xdr:col>
                    <xdr:colOff>0</xdr:colOff>
                    <xdr:row>284</xdr:row>
                    <xdr:rowOff>12700</xdr:rowOff>
                  </from>
                  <to>
                    <xdr:col>47</xdr:col>
                    <xdr:colOff>12700</xdr:colOff>
                    <xdr:row>284</xdr:row>
                    <xdr:rowOff>241300</xdr:rowOff>
                  </to>
                </anchor>
              </controlPr>
            </control>
          </mc:Choice>
        </mc:AlternateContent>
        <mc:AlternateContent xmlns:mc="http://schemas.openxmlformats.org/markup-compatibility/2006">
          <mc:Choice Requires="x14">
            <control shapeId="1364" r:id="rId36" name="Option Button 340">
              <controlPr defaultSize="0" autoFill="0" autoLine="0" autoPict="0">
                <anchor moveWithCells="1">
                  <from>
                    <xdr:col>28</xdr:col>
                    <xdr:colOff>0</xdr:colOff>
                    <xdr:row>285</xdr:row>
                    <xdr:rowOff>12700</xdr:rowOff>
                  </from>
                  <to>
                    <xdr:col>47</xdr:col>
                    <xdr:colOff>12700</xdr:colOff>
                    <xdr:row>286</xdr:row>
                    <xdr:rowOff>0</xdr:rowOff>
                  </to>
                </anchor>
              </controlPr>
            </control>
          </mc:Choice>
        </mc:AlternateContent>
        <mc:AlternateContent xmlns:mc="http://schemas.openxmlformats.org/markup-compatibility/2006">
          <mc:Choice Requires="x14">
            <control shapeId="1365" r:id="rId37" name="Option Button 341">
              <controlPr defaultSize="0" autoFill="0" autoLine="0" autoPict="0">
                <anchor moveWithCells="1">
                  <from>
                    <xdr:col>28</xdr:col>
                    <xdr:colOff>0</xdr:colOff>
                    <xdr:row>286</xdr:row>
                    <xdr:rowOff>12700</xdr:rowOff>
                  </from>
                  <to>
                    <xdr:col>47</xdr:col>
                    <xdr:colOff>12700</xdr:colOff>
                    <xdr:row>287</xdr:row>
                    <xdr:rowOff>0</xdr:rowOff>
                  </to>
                </anchor>
              </controlPr>
            </control>
          </mc:Choice>
        </mc:AlternateContent>
        <mc:AlternateContent xmlns:mc="http://schemas.openxmlformats.org/markup-compatibility/2006">
          <mc:Choice Requires="x14">
            <control shapeId="1375" r:id="rId38" name="Option Button 351">
              <controlPr defaultSize="0" autoFill="0" autoLine="0" autoPict="0">
                <anchor moveWithCells="1">
                  <from>
                    <xdr:col>28</xdr:col>
                    <xdr:colOff>0</xdr:colOff>
                    <xdr:row>324</xdr:row>
                    <xdr:rowOff>12700</xdr:rowOff>
                  </from>
                  <to>
                    <xdr:col>47</xdr:col>
                    <xdr:colOff>12700</xdr:colOff>
                    <xdr:row>325</xdr:row>
                    <xdr:rowOff>0</xdr:rowOff>
                  </to>
                </anchor>
              </controlPr>
            </control>
          </mc:Choice>
        </mc:AlternateContent>
        <mc:AlternateContent xmlns:mc="http://schemas.openxmlformats.org/markup-compatibility/2006">
          <mc:Choice Requires="x14">
            <control shapeId="1376" r:id="rId39" name="Option Button 352">
              <controlPr defaultSize="0" autoFill="0" autoLine="0" autoPict="0">
                <anchor moveWithCells="1">
                  <from>
                    <xdr:col>28</xdr:col>
                    <xdr:colOff>0</xdr:colOff>
                    <xdr:row>325</xdr:row>
                    <xdr:rowOff>12700</xdr:rowOff>
                  </from>
                  <to>
                    <xdr:col>47</xdr:col>
                    <xdr:colOff>12700</xdr:colOff>
                    <xdr:row>326</xdr:row>
                    <xdr:rowOff>0</xdr:rowOff>
                  </to>
                </anchor>
              </controlPr>
            </control>
          </mc:Choice>
        </mc:AlternateContent>
        <mc:AlternateContent xmlns:mc="http://schemas.openxmlformats.org/markup-compatibility/2006">
          <mc:Choice Requires="x14">
            <control shapeId="1377" r:id="rId40" name="Option Button 353">
              <controlPr defaultSize="0" autoFill="0" autoLine="0" autoPict="0">
                <anchor moveWithCells="1">
                  <from>
                    <xdr:col>28</xdr:col>
                    <xdr:colOff>0</xdr:colOff>
                    <xdr:row>343</xdr:row>
                    <xdr:rowOff>12700</xdr:rowOff>
                  </from>
                  <to>
                    <xdr:col>47</xdr:col>
                    <xdr:colOff>12700</xdr:colOff>
                    <xdr:row>343</xdr:row>
                    <xdr:rowOff>342900</xdr:rowOff>
                  </to>
                </anchor>
              </controlPr>
            </control>
          </mc:Choice>
        </mc:AlternateContent>
        <mc:AlternateContent xmlns:mc="http://schemas.openxmlformats.org/markup-compatibility/2006">
          <mc:Choice Requires="x14">
            <control shapeId="1378" r:id="rId41" name="Option Button 354">
              <controlPr defaultSize="0" autoFill="0" autoLine="0" autoPict="0">
                <anchor moveWithCells="1">
                  <from>
                    <xdr:col>28</xdr:col>
                    <xdr:colOff>0</xdr:colOff>
                    <xdr:row>344</xdr:row>
                    <xdr:rowOff>12700</xdr:rowOff>
                  </from>
                  <to>
                    <xdr:col>47</xdr:col>
                    <xdr:colOff>12700</xdr:colOff>
                    <xdr:row>345</xdr:row>
                    <xdr:rowOff>50800</xdr:rowOff>
                  </to>
                </anchor>
              </controlPr>
            </control>
          </mc:Choice>
        </mc:AlternateContent>
        <mc:AlternateContent xmlns:mc="http://schemas.openxmlformats.org/markup-compatibility/2006">
          <mc:Choice Requires="x14">
            <control shapeId="1419" r:id="rId42" name="Group Box 395">
              <controlPr defaultSize="0" autoFill="0" autoPict="0">
                <anchor moveWithCells="1">
                  <from>
                    <xdr:col>28</xdr:col>
                    <xdr:colOff>0</xdr:colOff>
                    <xdr:row>144</xdr:row>
                    <xdr:rowOff>0</xdr:rowOff>
                  </from>
                  <to>
                    <xdr:col>47</xdr:col>
                    <xdr:colOff>12700</xdr:colOff>
                    <xdr:row>148</xdr:row>
                    <xdr:rowOff>0</xdr:rowOff>
                  </to>
                </anchor>
              </controlPr>
            </control>
          </mc:Choice>
        </mc:AlternateContent>
        <mc:AlternateContent xmlns:mc="http://schemas.openxmlformats.org/markup-compatibility/2006">
          <mc:Choice Requires="x14">
            <control shapeId="1420" r:id="rId43" name="Group Box 396">
              <controlPr defaultSize="0" autoFill="0" autoPict="0">
                <anchor moveWithCells="1">
                  <from>
                    <xdr:col>28</xdr:col>
                    <xdr:colOff>0</xdr:colOff>
                    <xdr:row>155</xdr:row>
                    <xdr:rowOff>0</xdr:rowOff>
                  </from>
                  <to>
                    <xdr:col>47</xdr:col>
                    <xdr:colOff>12700</xdr:colOff>
                    <xdr:row>159</xdr:row>
                    <xdr:rowOff>0</xdr:rowOff>
                  </to>
                </anchor>
              </controlPr>
            </control>
          </mc:Choice>
        </mc:AlternateContent>
        <mc:AlternateContent xmlns:mc="http://schemas.openxmlformats.org/markup-compatibility/2006">
          <mc:Choice Requires="x14">
            <control shapeId="1421" r:id="rId44" name="Group Box 397">
              <controlPr defaultSize="0" autoFill="0" autoPict="0">
                <anchor moveWithCells="1">
                  <from>
                    <xdr:col>28</xdr:col>
                    <xdr:colOff>0</xdr:colOff>
                    <xdr:row>188</xdr:row>
                    <xdr:rowOff>0</xdr:rowOff>
                  </from>
                  <to>
                    <xdr:col>47</xdr:col>
                    <xdr:colOff>12700</xdr:colOff>
                    <xdr:row>192</xdr:row>
                    <xdr:rowOff>0</xdr:rowOff>
                  </to>
                </anchor>
              </controlPr>
            </control>
          </mc:Choice>
        </mc:AlternateContent>
        <mc:AlternateContent xmlns:mc="http://schemas.openxmlformats.org/markup-compatibility/2006">
          <mc:Choice Requires="x14">
            <control shapeId="1424" r:id="rId45" name="Group Box 400">
              <controlPr defaultSize="0" autoFill="0" autoPict="0">
                <anchor moveWithCells="1">
                  <from>
                    <xdr:col>28</xdr:col>
                    <xdr:colOff>0</xdr:colOff>
                    <xdr:row>228</xdr:row>
                    <xdr:rowOff>0</xdr:rowOff>
                  </from>
                  <to>
                    <xdr:col>47</xdr:col>
                    <xdr:colOff>12700</xdr:colOff>
                    <xdr:row>232</xdr:row>
                    <xdr:rowOff>0</xdr:rowOff>
                  </to>
                </anchor>
              </controlPr>
            </control>
          </mc:Choice>
        </mc:AlternateContent>
        <mc:AlternateContent xmlns:mc="http://schemas.openxmlformats.org/markup-compatibility/2006">
          <mc:Choice Requires="x14">
            <control shapeId="1425" r:id="rId46" name="Group Box 401">
              <controlPr defaultSize="0" autoFill="0" autoPict="0">
                <anchor moveWithCells="1">
                  <from>
                    <xdr:col>28</xdr:col>
                    <xdr:colOff>0</xdr:colOff>
                    <xdr:row>243</xdr:row>
                    <xdr:rowOff>0</xdr:rowOff>
                  </from>
                  <to>
                    <xdr:col>47</xdr:col>
                    <xdr:colOff>12700</xdr:colOff>
                    <xdr:row>246</xdr:row>
                    <xdr:rowOff>0</xdr:rowOff>
                  </to>
                </anchor>
              </controlPr>
            </control>
          </mc:Choice>
        </mc:AlternateContent>
        <mc:AlternateContent xmlns:mc="http://schemas.openxmlformats.org/markup-compatibility/2006">
          <mc:Choice Requires="x14">
            <control shapeId="1426" r:id="rId47" name="Group Box 402">
              <controlPr defaultSize="0" autoFill="0" autoPict="0">
                <anchor moveWithCells="1">
                  <from>
                    <xdr:col>28</xdr:col>
                    <xdr:colOff>0</xdr:colOff>
                    <xdr:row>254</xdr:row>
                    <xdr:rowOff>0</xdr:rowOff>
                  </from>
                  <to>
                    <xdr:col>47</xdr:col>
                    <xdr:colOff>12700</xdr:colOff>
                    <xdr:row>258</xdr:row>
                    <xdr:rowOff>0</xdr:rowOff>
                  </to>
                </anchor>
              </controlPr>
            </control>
          </mc:Choice>
        </mc:AlternateContent>
        <mc:AlternateContent xmlns:mc="http://schemas.openxmlformats.org/markup-compatibility/2006">
          <mc:Choice Requires="x14">
            <control shapeId="1428" r:id="rId48" name="Group Box 404">
              <controlPr defaultSize="0" autoFill="0" autoPict="0">
                <anchor moveWithCells="1">
                  <from>
                    <xdr:col>28</xdr:col>
                    <xdr:colOff>0</xdr:colOff>
                    <xdr:row>283</xdr:row>
                    <xdr:rowOff>0</xdr:rowOff>
                  </from>
                  <to>
                    <xdr:col>47</xdr:col>
                    <xdr:colOff>12700</xdr:colOff>
                    <xdr:row>287</xdr:row>
                    <xdr:rowOff>0</xdr:rowOff>
                  </to>
                </anchor>
              </controlPr>
            </control>
          </mc:Choice>
        </mc:AlternateContent>
        <mc:AlternateContent xmlns:mc="http://schemas.openxmlformats.org/markup-compatibility/2006">
          <mc:Choice Requires="x14">
            <control shapeId="1430" r:id="rId49" name="Group Box 406">
              <controlPr defaultSize="0" autoFill="0" autoPict="0">
                <anchor moveWithCells="1">
                  <from>
                    <xdr:col>28</xdr:col>
                    <xdr:colOff>0</xdr:colOff>
                    <xdr:row>324</xdr:row>
                    <xdr:rowOff>0</xdr:rowOff>
                  </from>
                  <to>
                    <xdr:col>47</xdr:col>
                    <xdr:colOff>12700</xdr:colOff>
                    <xdr:row>326</xdr:row>
                    <xdr:rowOff>0</xdr:rowOff>
                  </to>
                </anchor>
              </controlPr>
            </control>
          </mc:Choice>
        </mc:AlternateContent>
        <mc:AlternateContent xmlns:mc="http://schemas.openxmlformats.org/markup-compatibility/2006">
          <mc:Choice Requires="x14">
            <control shapeId="1458" r:id="rId50" name="Check Box 434">
              <controlPr defaultSize="0" autoFill="0" autoLine="0" autoPict="0">
                <anchor moveWithCells="1">
                  <from>
                    <xdr:col>0</xdr:col>
                    <xdr:colOff>0</xdr:colOff>
                    <xdr:row>358</xdr:row>
                    <xdr:rowOff>0</xdr:rowOff>
                  </from>
                  <to>
                    <xdr:col>1</xdr:col>
                    <xdr:colOff>12700</xdr:colOff>
                    <xdr:row>359</xdr:row>
                    <xdr:rowOff>0</xdr:rowOff>
                  </to>
                </anchor>
              </controlPr>
            </control>
          </mc:Choice>
        </mc:AlternateContent>
        <mc:AlternateContent xmlns:mc="http://schemas.openxmlformats.org/markup-compatibility/2006">
          <mc:Choice Requires="x14">
            <control shapeId="1459" r:id="rId51" name="Check Box 435">
              <controlPr defaultSize="0" autoFill="0" autoLine="0" autoPict="0">
                <anchor moveWithCells="1">
                  <from>
                    <xdr:col>0</xdr:col>
                    <xdr:colOff>0</xdr:colOff>
                    <xdr:row>359</xdr:row>
                    <xdr:rowOff>0</xdr:rowOff>
                  </from>
                  <to>
                    <xdr:col>1</xdr:col>
                    <xdr:colOff>12700</xdr:colOff>
                    <xdr:row>359</xdr:row>
                    <xdr:rowOff>279400</xdr:rowOff>
                  </to>
                </anchor>
              </controlPr>
            </control>
          </mc:Choice>
        </mc:AlternateContent>
        <mc:AlternateContent xmlns:mc="http://schemas.openxmlformats.org/markup-compatibility/2006">
          <mc:Choice Requires="x14">
            <control shapeId="1460" r:id="rId52" name="Check Box 436">
              <controlPr defaultSize="0" autoFill="0" autoLine="0" autoPict="0">
                <anchor moveWithCells="1">
                  <from>
                    <xdr:col>0</xdr:col>
                    <xdr:colOff>0</xdr:colOff>
                    <xdr:row>360</xdr:row>
                    <xdr:rowOff>0</xdr:rowOff>
                  </from>
                  <to>
                    <xdr:col>1</xdr:col>
                    <xdr:colOff>12700</xdr:colOff>
                    <xdr:row>361</xdr:row>
                    <xdr:rowOff>0</xdr:rowOff>
                  </to>
                </anchor>
              </controlPr>
            </control>
          </mc:Choice>
        </mc:AlternateContent>
        <mc:AlternateContent xmlns:mc="http://schemas.openxmlformats.org/markup-compatibility/2006">
          <mc:Choice Requires="x14">
            <control shapeId="1461" r:id="rId53" name="Check Box 437">
              <controlPr defaultSize="0" autoFill="0" autoLine="0" autoPict="0">
                <anchor moveWithCells="1">
                  <from>
                    <xdr:col>12</xdr:col>
                    <xdr:colOff>0</xdr:colOff>
                    <xdr:row>360</xdr:row>
                    <xdr:rowOff>0</xdr:rowOff>
                  </from>
                  <to>
                    <xdr:col>13</xdr:col>
                    <xdr:colOff>0</xdr:colOff>
                    <xdr:row>361</xdr:row>
                    <xdr:rowOff>0</xdr:rowOff>
                  </to>
                </anchor>
              </controlPr>
            </control>
          </mc:Choice>
        </mc:AlternateContent>
        <mc:AlternateContent xmlns:mc="http://schemas.openxmlformats.org/markup-compatibility/2006">
          <mc:Choice Requires="x14">
            <control shapeId="1463" r:id="rId54" name="Check Box 439">
              <controlPr defaultSize="0" autoFill="0" autoLine="0" autoPict="0">
                <anchor moveWithCells="1">
                  <from>
                    <xdr:col>12</xdr:col>
                    <xdr:colOff>0</xdr:colOff>
                    <xdr:row>358</xdr:row>
                    <xdr:rowOff>0</xdr:rowOff>
                  </from>
                  <to>
                    <xdr:col>13</xdr:col>
                    <xdr:colOff>0</xdr:colOff>
                    <xdr:row>359</xdr:row>
                    <xdr:rowOff>0</xdr:rowOff>
                  </to>
                </anchor>
              </controlPr>
            </control>
          </mc:Choice>
        </mc:AlternateContent>
        <mc:AlternateContent xmlns:mc="http://schemas.openxmlformats.org/markup-compatibility/2006">
          <mc:Choice Requires="x14">
            <control shapeId="1464" r:id="rId55" name="Check Box 440">
              <controlPr defaultSize="0" autoFill="0" autoLine="0" autoPict="0">
                <anchor moveWithCells="1">
                  <from>
                    <xdr:col>12</xdr:col>
                    <xdr:colOff>0</xdr:colOff>
                    <xdr:row>359</xdr:row>
                    <xdr:rowOff>0</xdr:rowOff>
                  </from>
                  <to>
                    <xdr:col>13</xdr:col>
                    <xdr:colOff>0</xdr:colOff>
                    <xdr:row>359</xdr:row>
                    <xdr:rowOff>279400</xdr:rowOff>
                  </to>
                </anchor>
              </controlPr>
            </control>
          </mc:Choice>
        </mc:AlternateContent>
        <mc:AlternateContent xmlns:mc="http://schemas.openxmlformats.org/markup-compatibility/2006">
          <mc:Choice Requires="x14">
            <control shapeId="1465" r:id="rId56" name="Check Box 441">
              <controlPr defaultSize="0" autoFill="0" autoLine="0" autoPict="0">
                <anchor moveWithCells="1">
                  <from>
                    <xdr:col>0</xdr:col>
                    <xdr:colOff>0</xdr:colOff>
                    <xdr:row>363</xdr:row>
                    <xdr:rowOff>0</xdr:rowOff>
                  </from>
                  <to>
                    <xdr:col>1</xdr:col>
                    <xdr:colOff>12700</xdr:colOff>
                    <xdr:row>364</xdr:row>
                    <xdr:rowOff>0</xdr:rowOff>
                  </to>
                </anchor>
              </controlPr>
            </control>
          </mc:Choice>
        </mc:AlternateContent>
        <mc:AlternateContent xmlns:mc="http://schemas.openxmlformats.org/markup-compatibility/2006">
          <mc:Choice Requires="x14">
            <control shapeId="1466" r:id="rId57" name="Check Box 442">
              <controlPr defaultSize="0" autoFill="0" autoLine="0" autoPict="0">
                <anchor moveWithCells="1">
                  <from>
                    <xdr:col>0</xdr:col>
                    <xdr:colOff>0</xdr:colOff>
                    <xdr:row>364</xdr:row>
                    <xdr:rowOff>0</xdr:rowOff>
                  </from>
                  <to>
                    <xdr:col>1</xdr:col>
                    <xdr:colOff>12700</xdr:colOff>
                    <xdr:row>365</xdr:row>
                    <xdr:rowOff>0</xdr:rowOff>
                  </to>
                </anchor>
              </controlPr>
            </control>
          </mc:Choice>
        </mc:AlternateContent>
        <mc:AlternateContent xmlns:mc="http://schemas.openxmlformats.org/markup-compatibility/2006">
          <mc:Choice Requires="x14">
            <control shapeId="1467" r:id="rId58" name="Check Box 443">
              <controlPr defaultSize="0" autoFill="0" autoLine="0" autoPict="0">
                <anchor moveWithCells="1">
                  <from>
                    <xdr:col>12</xdr:col>
                    <xdr:colOff>0</xdr:colOff>
                    <xdr:row>363</xdr:row>
                    <xdr:rowOff>0</xdr:rowOff>
                  </from>
                  <to>
                    <xdr:col>13</xdr:col>
                    <xdr:colOff>0</xdr:colOff>
                    <xdr:row>364</xdr:row>
                    <xdr:rowOff>0</xdr:rowOff>
                  </to>
                </anchor>
              </controlPr>
            </control>
          </mc:Choice>
        </mc:AlternateContent>
        <mc:AlternateContent xmlns:mc="http://schemas.openxmlformats.org/markup-compatibility/2006">
          <mc:Choice Requires="x14">
            <control shapeId="1468" r:id="rId59" name="Check Box 444">
              <controlPr defaultSize="0" autoFill="0" autoLine="0" autoPict="0">
                <anchor moveWithCells="1">
                  <from>
                    <xdr:col>12</xdr:col>
                    <xdr:colOff>0</xdr:colOff>
                    <xdr:row>364</xdr:row>
                    <xdr:rowOff>0</xdr:rowOff>
                  </from>
                  <to>
                    <xdr:col>13</xdr:col>
                    <xdr:colOff>0</xdr:colOff>
                    <xdr:row>365</xdr:row>
                    <xdr:rowOff>0</xdr:rowOff>
                  </to>
                </anchor>
              </controlPr>
            </control>
          </mc:Choice>
        </mc:AlternateContent>
        <mc:AlternateContent xmlns:mc="http://schemas.openxmlformats.org/markup-compatibility/2006">
          <mc:Choice Requires="x14">
            <control shapeId="1469" r:id="rId60" name="Check Box 445">
              <controlPr defaultSize="0" autoFill="0" autoLine="0" autoPict="0">
                <anchor moveWithCells="1">
                  <from>
                    <xdr:col>0</xdr:col>
                    <xdr:colOff>0</xdr:colOff>
                    <xdr:row>365</xdr:row>
                    <xdr:rowOff>0</xdr:rowOff>
                  </from>
                  <to>
                    <xdr:col>1</xdr:col>
                    <xdr:colOff>12700</xdr:colOff>
                    <xdr:row>366</xdr:row>
                    <xdr:rowOff>0</xdr:rowOff>
                  </to>
                </anchor>
              </controlPr>
            </control>
          </mc:Choice>
        </mc:AlternateContent>
        <mc:AlternateContent xmlns:mc="http://schemas.openxmlformats.org/markup-compatibility/2006">
          <mc:Choice Requires="x14">
            <control shapeId="1470" r:id="rId61" name="Check Box 446">
              <controlPr defaultSize="0" autoFill="0" autoLine="0" autoPict="0">
                <anchor moveWithCells="1">
                  <from>
                    <xdr:col>12</xdr:col>
                    <xdr:colOff>0</xdr:colOff>
                    <xdr:row>365</xdr:row>
                    <xdr:rowOff>0</xdr:rowOff>
                  </from>
                  <to>
                    <xdr:col>13</xdr:col>
                    <xdr:colOff>0</xdr:colOff>
                    <xdr:row>366</xdr:row>
                    <xdr:rowOff>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0</xdr:col>
                    <xdr:colOff>0</xdr:colOff>
                    <xdr:row>361</xdr:row>
                    <xdr:rowOff>0</xdr:rowOff>
                  </from>
                  <to>
                    <xdr:col>1</xdr:col>
                    <xdr:colOff>12700</xdr:colOff>
                    <xdr:row>362</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345</xdr:row>
                    <xdr:rowOff>12700</xdr:rowOff>
                  </from>
                  <to>
                    <xdr:col>47</xdr:col>
                    <xdr:colOff>12700</xdr:colOff>
                    <xdr:row>346</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346</xdr:row>
                    <xdr:rowOff>12700</xdr:rowOff>
                  </from>
                  <to>
                    <xdr:col>47</xdr:col>
                    <xdr:colOff>12700</xdr:colOff>
                    <xdr:row>346</xdr:row>
                    <xdr:rowOff>361950</xdr:rowOff>
                  </to>
                </anchor>
              </controlPr>
            </control>
          </mc:Choice>
        </mc:AlternateContent>
        <mc:AlternateContent xmlns:mc="http://schemas.openxmlformats.org/markup-compatibility/2006">
          <mc:Choice Requires="x14">
            <control shapeId="1553" r:id="rId65" name="Option Button 529">
              <controlPr defaultSize="0" autoFill="0" autoLine="0" autoPict="0">
                <anchor moveWithCells="1">
                  <from>
                    <xdr:col>28</xdr:col>
                    <xdr:colOff>0</xdr:colOff>
                    <xdr:row>217</xdr:row>
                    <xdr:rowOff>0</xdr:rowOff>
                  </from>
                  <to>
                    <xdr:col>29</xdr:col>
                    <xdr:colOff>0</xdr:colOff>
                    <xdr:row>217</xdr:row>
                    <xdr:rowOff>323850</xdr:rowOff>
                  </to>
                </anchor>
              </controlPr>
            </control>
          </mc:Choice>
        </mc:AlternateContent>
        <mc:AlternateContent xmlns:mc="http://schemas.openxmlformats.org/markup-compatibility/2006">
          <mc:Choice Requires="x14">
            <control shapeId="1555" r:id="rId66" name="Group Box 531">
              <controlPr defaultSize="0" print="0" autoFill="0" autoPict="0" altText="">
                <anchor moveWithCells="1">
                  <from>
                    <xdr:col>28</xdr:col>
                    <xdr:colOff>0</xdr:colOff>
                    <xdr:row>202</xdr:row>
                    <xdr:rowOff>0</xdr:rowOff>
                  </from>
                  <to>
                    <xdr:col>47</xdr:col>
                    <xdr:colOff>12700</xdr:colOff>
                    <xdr:row>204</xdr:row>
                    <xdr:rowOff>0</xdr:rowOff>
                  </to>
                </anchor>
              </controlPr>
            </control>
          </mc:Choice>
        </mc:AlternateContent>
        <mc:AlternateContent xmlns:mc="http://schemas.openxmlformats.org/markup-compatibility/2006">
          <mc:Choice Requires="x14">
            <control shapeId="1556" r:id="rId67" name="Group Box 532">
              <controlPr defaultSize="0" print="0" autoFill="0" autoPict="0">
                <anchor moveWithCells="1">
                  <from>
                    <xdr:col>28</xdr:col>
                    <xdr:colOff>0</xdr:colOff>
                    <xdr:row>343</xdr:row>
                    <xdr:rowOff>0</xdr:rowOff>
                  </from>
                  <to>
                    <xdr:col>47</xdr:col>
                    <xdr:colOff>12700</xdr:colOff>
                    <xdr:row>347</xdr:row>
                    <xdr:rowOff>0</xdr:rowOff>
                  </to>
                </anchor>
              </controlPr>
            </control>
          </mc:Choice>
        </mc:AlternateContent>
        <mc:AlternateContent xmlns:mc="http://schemas.openxmlformats.org/markup-compatibility/2006">
          <mc:Choice Requires="x14">
            <control shapeId="1557" r:id="rId68" name="Option Button 533">
              <controlPr defaultSize="0" autoFill="0" autoLine="0" autoPict="0">
                <anchor moveWithCells="1">
                  <from>
                    <xdr:col>28</xdr:col>
                    <xdr:colOff>0</xdr:colOff>
                    <xdr:row>220</xdr:row>
                    <xdr:rowOff>0</xdr:rowOff>
                  </from>
                  <to>
                    <xdr:col>47</xdr:col>
                    <xdr:colOff>12700</xdr:colOff>
                    <xdr:row>221</xdr:row>
                    <xdr:rowOff>0</xdr:rowOff>
                  </to>
                </anchor>
              </controlPr>
            </control>
          </mc:Choice>
        </mc:AlternateContent>
        <mc:AlternateContent xmlns:mc="http://schemas.openxmlformats.org/markup-compatibility/2006">
          <mc:Choice Requires="x14">
            <control shapeId="1558" r:id="rId69" name="Option Button 534">
              <controlPr defaultSize="0" autoFill="0" autoLine="0" autoPict="0">
                <anchor moveWithCells="1">
                  <from>
                    <xdr:col>28</xdr:col>
                    <xdr:colOff>0</xdr:colOff>
                    <xdr:row>220</xdr:row>
                    <xdr:rowOff>590550</xdr:rowOff>
                  </from>
                  <to>
                    <xdr:col>47</xdr:col>
                    <xdr:colOff>12700</xdr:colOff>
                    <xdr:row>222</xdr:row>
                    <xdr:rowOff>12700</xdr:rowOff>
                  </to>
                </anchor>
              </controlPr>
            </control>
          </mc:Choice>
        </mc:AlternateContent>
        <mc:AlternateContent xmlns:mc="http://schemas.openxmlformats.org/markup-compatibility/2006">
          <mc:Choice Requires="x14">
            <control shapeId="1587" r:id="rId70" name="Group Box 563">
              <controlPr defaultSize="0" print="0" autoFill="0" autoPict="0" altText="">
                <anchor moveWithCells="1">
                  <from>
                    <xdr:col>28</xdr:col>
                    <xdr:colOff>0</xdr:colOff>
                    <xdr:row>216</xdr:row>
                    <xdr:rowOff>0</xdr:rowOff>
                  </from>
                  <to>
                    <xdr:col>47</xdr:col>
                    <xdr:colOff>12700</xdr:colOff>
                    <xdr:row>222</xdr:row>
                    <xdr:rowOff>12700</xdr:rowOff>
                  </to>
                </anchor>
              </controlPr>
            </control>
          </mc:Choice>
        </mc:AlternateContent>
        <mc:AlternateContent xmlns:mc="http://schemas.openxmlformats.org/markup-compatibility/2006">
          <mc:Choice Requires="x14">
            <control shapeId="1621" r:id="rId71" name="Check Box 597">
              <controlPr defaultSize="0" autoFill="0" autoLine="0" autoPict="0">
                <anchor moveWithCells="1">
                  <from>
                    <xdr:col>28</xdr:col>
                    <xdr:colOff>0</xdr:colOff>
                    <xdr:row>327</xdr:row>
                    <xdr:rowOff>0</xdr:rowOff>
                  </from>
                  <to>
                    <xdr:col>47</xdr:col>
                    <xdr:colOff>12700</xdr:colOff>
                    <xdr:row>328</xdr:row>
                    <xdr:rowOff>0</xdr:rowOff>
                  </to>
                </anchor>
              </controlPr>
            </control>
          </mc:Choice>
        </mc:AlternateContent>
        <mc:AlternateContent xmlns:mc="http://schemas.openxmlformats.org/markup-compatibility/2006">
          <mc:Choice Requires="x14">
            <control shapeId="1622" r:id="rId72" name="Check Box 598">
              <controlPr defaultSize="0" autoFill="0" autoLine="0" autoPict="0">
                <anchor moveWithCells="1">
                  <from>
                    <xdr:col>28</xdr:col>
                    <xdr:colOff>0</xdr:colOff>
                    <xdr:row>328</xdr:row>
                    <xdr:rowOff>0</xdr:rowOff>
                  </from>
                  <to>
                    <xdr:col>47</xdr:col>
                    <xdr:colOff>12700</xdr:colOff>
                    <xdr:row>329</xdr:row>
                    <xdr:rowOff>0</xdr:rowOff>
                  </to>
                </anchor>
              </controlPr>
            </control>
          </mc:Choice>
        </mc:AlternateContent>
        <mc:AlternateContent xmlns:mc="http://schemas.openxmlformats.org/markup-compatibility/2006">
          <mc:Choice Requires="x14">
            <control shapeId="1623" r:id="rId73" name="Check Box 599">
              <controlPr defaultSize="0" autoFill="0" autoLine="0" autoPict="0">
                <anchor moveWithCells="1">
                  <from>
                    <xdr:col>28</xdr:col>
                    <xdr:colOff>0</xdr:colOff>
                    <xdr:row>329</xdr:row>
                    <xdr:rowOff>0</xdr:rowOff>
                  </from>
                  <to>
                    <xdr:col>47</xdr:col>
                    <xdr:colOff>12700</xdr:colOff>
                    <xdr:row>330</xdr:row>
                    <xdr:rowOff>0</xdr:rowOff>
                  </to>
                </anchor>
              </controlPr>
            </control>
          </mc:Choice>
        </mc:AlternateContent>
        <mc:AlternateContent xmlns:mc="http://schemas.openxmlformats.org/markup-compatibility/2006">
          <mc:Choice Requires="x14">
            <control shapeId="1624" r:id="rId74" name="Check Box 600">
              <controlPr defaultSize="0" autoFill="0" autoLine="0" autoPict="0">
                <anchor moveWithCells="1">
                  <from>
                    <xdr:col>28</xdr:col>
                    <xdr:colOff>0</xdr:colOff>
                    <xdr:row>330</xdr:row>
                    <xdr:rowOff>0</xdr:rowOff>
                  </from>
                  <to>
                    <xdr:col>47</xdr:col>
                    <xdr:colOff>12700</xdr:colOff>
                    <xdr:row>331</xdr:row>
                    <xdr:rowOff>0</xdr:rowOff>
                  </to>
                </anchor>
              </controlPr>
            </control>
          </mc:Choice>
        </mc:AlternateContent>
        <mc:AlternateContent xmlns:mc="http://schemas.openxmlformats.org/markup-compatibility/2006">
          <mc:Choice Requires="x14">
            <control shapeId="1625" r:id="rId75" name="Check Box 601">
              <controlPr defaultSize="0" autoFill="0" autoLine="0" autoPict="0">
                <anchor moveWithCells="1">
                  <from>
                    <xdr:col>28</xdr:col>
                    <xdr:colOff>0</xdr:colOff>
                    <xdr:row>332</xdr:row>
                    <xdr:rowOff>0</xdr:rowOff>
                  </from>
                  <to>
                    <xdr:col>47</xdr:col>
                    <xdr:colOff>12700</xdr:colOff>
                    <xdr:row>333</xdr:row>
                    <xdr:rowOff>0</xdr:rowOff>
                  </to>
                </anchor>
              </controlPr>
            </control>
          </mc:Choice>
        </mc:AlternateContent>
        <mc:AlternateContent xmlns:mc="http://schemas.openxmlformats.org/markup-compatibility/2006">
          <mc:Choice Requires="x14">
            <control shapeId="1638" r:id="rId76" name="Check Box 614">
              <controlPr defaultSize="0" autoFill="0" autoLine="0" autoPict="0">
                <anchor moveWithCells="1">
                  <from>
                    <xdr:col>28</xdr:col>
                    <xdr:colOff>0</xdr:colOff>
                    <xdr:row>331</xdr:row>
                    <xdr:rowOff>0</xdr:rowOff>
                  </from>
                  <to>
                    <xdr:col>47</xdr:col>
                    <xdr:colOff>12700</xdr:colOff>
                    <xdr:row>332</xdr:row>
                    <xdr:rowOff>0</xdr:rowOff>
                  </to>
                </anchor>
              </controlPr>
            </control>
          </mc:Choice>
        </mc:AlternateContent>
        <mc:AlternateContent xmlns:mc="http://schemas.openxmlformats.org/markup-compatibility/2006">
          <mc:Choice Requires="x14">
            <control shapeId="1683" r:id="rId77" name="Option Button 659">
              <controlPr defaultSize="0" autoFill="0" autoLine="0" autoPict="0">
                <anchor moveWithCells="1">
                  <from>
                    <xdr:col>28</xdr:col>
                    <xdr:colOff>19050</xdr:colOff>
                    <xdr:row>294</xdr:row>
                    <xdr:rowOff>31750</xdr:rowOff>
                  </from>
                  <to>
                    <xdr:col>28</xdr:col>
                    <xdr:colOff>209550</xdr:colOff>
                    <xdr:row>295</xdr:row>
                    <xdr:rowOff>0</xdr:rowOff>
                  </to>
                </anchor>
              </controlPr>
            </control>
          </mc:Choice>
        </mc:AlternateContent>
        <mc:AlternateContent xmlns:mc="http://schemas.openxmlformats.org/markup-compatibility/2006">
          <mc:Choice Requires="x14">
            <control shapeId="1684" r:id="rId78" name="Option Button 660">
              <controlPr defaultSize="0" autoFill="0" autoLine="0" autoPict="0">
                <anchor moveWithCells="1">
                  <from>
                    <xdr:col>28</xdr:col>
                    <xdr:colOff>19050</xdr:colOff>
                    <xdr:row>295</xdr:row>
                    <xdr:rowOff>114300</xdr:rowOff>
                  </from>
                  <to>
                    <xdr:col>28</xdr:col>
                    <xdr:colOff>222250</xdr:colOff>
                    <xdr:row>296</xdr:row>
                    <xdr:rowOff>0</xdr:rowOff>
                  </to>
                </anchor>
              </controlPr>
            </control>
          </mc:Choice>
        </mc:AlternateContent>
        <mc:AlternateContent xmlns:mc="http://schemas.openxmlformats.org/markup-compatibility/2006">
          <mc:Choice Requires="x14">
            <control shapeId="1685" r:id="rId79" name="Option Button 661">
              <controlPr defaultSize="0" autoFill="0" autoLine="0" autoPict="0">
                <anchor moveWithCells="1">
                  <from>
                    <xdr:col>28</xdr:col>
                    <xdr:colOff>19050</xdr:colOff>
                    <xdr:row>296</xdr:row>
                    <xdr:rowOff>38100</xdr:rowOff>
                  </from>
                  <to>
                    <xdr:col>28</xdr:col>
                    <xdr:colOff>222250</xdr:colOff>
                    <xdr:row>296</xdr:row>
                    <xdr:rowOff>260350</xdr:rowOff>
                  </to>
                </anchor>
              </controlPr>
            </control>
          </mc:Choice>
        </mc:AlternateContent>
        <mc:AlternateContent xmlns:mc="http://schemas.openxmlformats.org/markup-compatibility/2006">
          <mc:Choice Requires="x14">
            <control shapeId="1686" r:id="rId80" name="Group Box 662">
              <controlPr defaultSize="0" autoFill="0" autoPict="0" altText="">
                <anchor moveWithCells="1">
                  <from>
                    <xdr:col>27</xdr:col>
                    <xdr:colOff>228600</xdr:colOff>
                    <xdr:row>294</xdr:row>
                    <xdr:rowOff>12700</xdr:rowOff>
                  </from>
                  <to>
                    <xdr:col>29</xdr:col>
                    <xdr:colOff>0</xdr:colOff>
                    <xdr:row>297</xdr:row>
                    <xdr:rowOff>0</xdr:rowOff>
                  </to>
                </anchor>
              </controlPr>
            </control>
          </mc:Choice>
        </mc:AlternateContent>
        <mc:AlternateContent xmlns:mc="http://schemas.openxmlformats.org/markup-compatibility/2006">
          <mc:Choice Requires="x14">
            <control shapeId="1709" r:id="rId81" name="Group Box 685">
              <controlPr defaultSize="0" autoFill="0" autoPict="0">
                <anchor moveWithCells="1">
                  <from>
                    <xdr:col>0</xdr:col>
                    <xdr:colOff>0</xdr:colOff>
                    <xdr:row>307</xdr:row>
                    <xdr:rowOff>12700</xdr:rowOff>
                  </from>
                  <to>
                    <xdr:col>47</xdr:col>
                    <xdr:colOff>12700</xdr:colOff>
                    <xdr:row>314</xdr:row>
                    <xdr:rowOff>0</xdr:rowOff>
                  </to>
                </anchor>
              </controlPr>
            </control>
          </mc:Choice>
        </mc:AlternateContent>
        <mc:AlternateContent xmlns:mc="http://schemas.openxmlformats.org/markup-compatibility/2006">
          <mc:Choice Requires="x14">
            <control shapeId="1710" r:id="rId82" name="Option Button 686">
              <controlPr defaultSize="0" autoFill="0" autoLine="0" autoPict="0">
                <anchor moveWithCells="1">
                  <from>
                    <xdr:col>18</xdr:col>
                    <xdr:colOff>12700</xdr:colOff>
                    <xdr:row>311</xdr:row>
                    <xdr:rowOff>241300</xdr:rowOff>
                  </from>
                  <to>
                    <xdr:col>19</xdr:col>
                    <xdr:colOff>12700</xdr:colOff>
                    <xdr:row>311</xdr:row>
                    <xdr:rowOff>450850</xdr:rowOff>
                  </to>
                </anchor>
              </controlPr>
            </control>
          </mc:Choice>
        </mc:AlternateContent>
        <mc:AlternateContent xmlns:mc="http://schemas.openxmlformats.org/markup-compatibility/2006">
          <mc:Choice Requires="x14">
            <control shapeId="1711" r:id="rId83" name="Option Button 687">
              <controlPr defaultSize="0" autoFill="0" autoLine="0" autoPict="0">
                <anchor moveWithCells="1">
                  <from>
                    <xdr:col>18</xdr:col>
                    <xdr:colOff>19050</xdr:colOff>
                    <xdr:row>312</xdr:row>
                    <xdr:rowOff>107950</xdr:rowOff>
                  </from>
                  <to>
                    <xdr:col>19</xdr:col>
                    <xdr:colOff>19050</xdr:colOff>
                    <xdr:row>312</xdr:row>
                    <xdr:rowOff>317500</xdr:rowOff>
                  </to>
                </anchor>
              </controlPr>
            </control>
          </mc:Choice>
        </mc:AlternateContent>
        <mc:AlternateContent xmlns:mc="http://schemas.openxmlformats.org/markup-compatibility/2006">
          <mc:Choice Requires="x14">
            <control shapeId="1712" r:id="rId84" name="Option Button 688">
              <controlPr defaultSize="0" autoFill="0" autoLine="0" autoPict="0">
                <anchor moveWithCells="1">
                  <from>
                    <xdr:col>18</xdr:col>
                    <xdr:colOff>19050</xdr:colOff>
                    <xdr:row>313</xdr:row>
                    <xdr:rowOff>317500</xdr:rowOff>
                  </from>
                  <to>
                    <xdr:col>19</xdr:col>
                    <xdr:colOff>19050</xdr:colOff>
                    <xdr:row>313</xdr:row>
                    <xdr:rowOff>793750</xdr:rowOff>
                  </to>
                </anchor>
              </controlPr>
            </control>
          </mc:Choice>
        </mc:AlternateContent>
        <mc:AlternateContent xmlns:mc="http://schemas.openxmlformats.org/markup-compatibility/2006">
          <mc:Choice Requires="x14">
            <control shapeId="1713" r:id="rId85" name="Option Button 689">
              <controlPr defaultSize="0" autoFill="0" autoLine="0" autoPict="0">
                <anchor moveWithCells="1">
                  <from>
                    <xdr:col>28</xdr:col>
                    <xdr:colOff>12700</xdr:colOff>
                    <xdr:row>311</xdr:row>
                    <xdr:rowOff>279400</xdr:rowOff>
                  </from>
                  <to>
                    <xdr:col>29</xdr:col>
                    <xdr:colOff>0</xdr:colOff>
                    <xdr:row>311</xdr:row>
                    <xdr:rowOff>488950</xdr:rowOff>
                  </to>
                </anchor>
              </controlPr>
            </control>
          </mc:Choice>
        </mc:AlternateContent>
        <mc:AlternateContent xmlns:mc="http://schemas.openxmlformats.org/markup-compatibility/2006">
          <mc:Choice Requires="x14">
            <control shapeId="1714" r:id="rId86" name="Option Button 690">
              <controlPr defaultSize="0" autoFill="0" autoLine="0" autoPict="0">
                <anchor moveWithCells="1">
                  <from>
                    <xdr:col>28</xdr:col>
                    <xdr:colOff>0</xdr:colOff>
                    <xdr:row>312</xdr:row>
                    <xdr:rowOff>127000</xdr:rowOff>
                  </from>
                  <to>
                    <xdr:col>29</xdr:col>
                    <xdr:colOff>0</xdr:colOff>
                    <xdr:row>312</xdr:row>
                    <xdr:rowOff>336550</xdr:rowOff>
                  </to>
                </anchor>
              </controlPr>
            </control>
          </mc:Choice>
        </mc:AlternateContent>
        <mc:AlternateContent xmlns:mc="http://schemas.openxmlformats.org/markup-compatibility/2006">
          <mc:Choice Requires="x14">
            <control shapeId="1724" r:id="rId87" name="Option Button 700">
              <controlPr defaultSize="0" autoFill="0" autoLine="0" autoPict="0">
                <anchor moveWithCells="1">
                  <from>
                    <xdr:col>27</xdr:col>
                    <xdr:colOff>241300</xdr:colOff>
                    <xdr:row>313</xdr:row>
                    <xdr:rowOff>298450</xdr:rowOff>
                  </from>
                  <to>
                    <xdr:col>29</xdr:col>
                    <xdr:colOff>0</xdr:colOff>
                    <xdr:row>313</xdr:row>
                    <xdr:rowOff>793750</xdr:rowOff>
                  </to>
                </anchor>
              </controlPr>
            </control>
          </mc:Choice>
        </mc:AlternateContent>
        <mc:AlternateContent xmlns:mc="http://schemas.openxmlformats.org/markup-compatibility/2006">
          <mc:Choice Requires="x14">
            <control shapeId="1733" r:id="rId88" name="Option Button 709">
              <controlPr defaultSize="0" autoFill="0" autoLine="0" autoPict="0">
                <anchor moveWithCells="1">
                  <from>
                    <xdr:col>25</xdr:col>
                    <xdr:colOff>146050</xdr:colOff>
                    <xdr:row>37</xdr:row>
                    <xdr:rowOff>12700</xdr:rowOff>
                  </from>
                  <to>
                    <xdr:col>26</xdr:col>
                    <xdr:colOff>146050</xdr:colOff>
                    <xdr:row>38</xdr:row>
                    <xdr:rowOff>0</xdr:rowOff>
                  </to>
                </anchor>
              </controlPr>
            </control>
          </mc:Choice>
        </mc:AlternateContent>
        <mc:AlternateContent xmlns:mc="http://schemas.openxmlformats.org/markup-compatibility/2006">
          <mc:Choice Requires="x14">
            <control shapeId="1734" r:id="rId89" name="Check Box 710">
              <controlPr defaultSize="0" autoFill="0" autoLine="0" autoPict="0">
                <anchor moveWithCells="1">
                  <from>
                    <xdr:col>27</xdr:col>
                    <xdr:colOff>133350</xdr:colOff>
                    <xdr:row>37</xdr:row>
                    <xdr:rowOff>0</xdr:rowOff>
                  </from>
                  <to>
                    <xdr:col>47</xdr:col>
                    <xdr:colOff>12700</xdr:colOff>
                    <xdr:row>38</xdr:row>
                    <xdr:rowOff>0</xdr:rowOff>
                  </to>
                </anchor>
              </controlPr>
            </control>
          </mc:Choice>
        </mc:AlternateContent>
        <mc:AlternateContent xmlns:mc="http://schemas.openxmlformats.org/markup-compatibility/2006">
          <mc:Choice Requires="x14">
            <control shapeId="1735" r:id="rId90" name="Check Box 711">
              <controlPr defaultSize="0" autoFill="0" autoLine="0" autoPict="0">
                <anchor moveWithCells="1">
                  <from>
                    <xdr:col>27</xdr:col>
                    <xdr:colOff>133350</xdr:colOff>
                    <xdr:row>38</xdr:row>
                    <xdr:rowOff>0</xdr:rowOff>
                  </from>
                  <to>
                    <xdr:col>29</xdr:col>
                    <xdr:colOff>0</xdr:colOff>
                    <xdr:row>39</xdr:row>
                    <xdr:rowOff>0</xdr:rowOff>
                  </to>
                </anchor>
              </controlPr>
            </control>
          </mc:Choice>
        </mc:AlternateContent>
        <mc:AlternateContent xmlns:mc="http://schemas.openxmlformats.org/markup-compatibility/2006">
          <mc:Choice Requires="x14">
            <control shapeId="1736" r:id="rId91" name="Option Button 712">
              <controlPr defaultSize="0" autoFill="0" autoLine="0" autoPict="0">
                <anchor moveWithCells="1">
                  <from>
                    <xdr:col>25</xdr:col>
                    <xdr:colOff>146050</xdr:colOff>
                    <xdr:row>37</xdr:row>
                    <xdr:rowOff>0</xdr:rowOff>
                  </from>
                  <to>
                    <xdr:col>26</xdr:col>
                    <xdr:colOff>146050</xdr:colOff>
                    <xdr:row>37</xdr:row>
                    <xdr:rowOff>0</xdr:rowOff>
                  </to>
                </anchor>
              </controlPr>
            </control>
          </mc:Choice>
        </mc:AlternateContent>
        <mc:AlternateContent xmlns:mc="http://schemas.openxmlformats.org/markup-compatibility/2006">
          <mc:Choice Requires="x14">
            <control shapeId="1737" r:id="rId92" name="Check Box 713">
              <controlPr defaultSize="0" autoFill="0" autoLine="0" autoPict="0">
                <anchor moveWithCells="1">
                  <from>
                    <xdr:col>27</xdr:col>
                    <xdr:colOff>133350</xdr:colOff>
                    <xdr:row>39</xdr:row>
                    <xdr:rowOff>0</xdr:rowOff>
                  </from>
                  <to>
                    <xdr:col>28</xdr:col>
                    <xdr:colOff>165100</xdr:colOff>
                    <xdr:row>39</xdr:row>
                    <xdr:rowOff>184150</xdr:rowOff>
                  </to>
                </anchor>
              </controlPr>
            </control>
          </mc:Choice>
        </mc:AlternateContent>
        <mc:AlternateContent xmlns:mc="http://schemas.openxmlformats.org/markup-compatibility/2006">
          <mc:Choice Requires="x14">
            <control shapeId="1738" r:id="rId93" name="Option Button 714">
              <controlPr defaultSize="0" autoFill="0" autoLine="0" autoPict="0">
                <anchor moveWithCells="1">
                  <from>
                    <xdr:col>25</xdr:col>
                    <xdr:colOff>146050</xdr:colOff>
                    <xdr:row>38</xdr:row>
                    <xdr:rowOff>0</xdr:rowOff>
                  </from>
                  <to>
                    <xdr:col>26</xdr:col>
                    <xdr:colOff>146050</xdr:colOff>
                    <xdr:row>39</xdr:row>
                    <xdr:rowOff>0</xdr:rowOff>
                  </to>
                </anchor>
              </controlPr>
            </control>
          </mc:Choice>
        </mc:AlternateContent>
        <mc:AlternateContent xmlns:mc="http://schemas.openxmlformats.org/markup-compatibility/2006">
          <mc:Choice Requires="x14">
            <control shapeId="1739" r:id="rId94" name="Option Button 715">
              <controlPr defaultSize="0" autoFill="0" autoLine="0" autoPict="0">
                <anchor moveWithCells="1">
                  <from>
                    <xdr:col>25</xdr:col>
                    <xdr:colOff>146050</xdr:colOff>
                    <xdr:row>39</xdr:row>
                    <xdr:rowOff>19050</xdr:rowOff>
                  </from>
                  <to>
                    <xdr:col>26</xdr:col>
                    <xdr:colOff>190500</xdr:colOff>
                    <xdr:row>39</xdr:row>
                    <xdr:rowOff>190500</xdr:rowOff>
                  </to>
                </anchor>
              </controlPr>
            </control>
          </mc:Choice>
        </mc:AlternateContent>
        <mc:AlternateContent xmlns:mc="http://schemas.openxmlformats.org/markup-compatibility/2006">
          <mc:Choice Requires="x14">
            <control shapeId="1740" r:id="rId95" name="Option Button 716">
              <controlPr defaultSize="0" autoFill="0" autoLine="0" autoPict="0">
                <anchor moveWithCells="1">
                  <from>
                    <xdr:col>25</xdr:col>
                    <xdr:colOff>146050</xdr:colOff>
                    <xdr:row>40</xdr:row>
                    <xdr:rowOff>0</xdr:rowOff>
                  </from>
                  <to>
                    <xdr:col>26</xdr:col>
                    <xdr:colOff>228600</xdr:colOff>
                    <xdr:row>40</xdr:row>
                    <xdr:rowOff>203200</xdr:rowOff>
                  </to>
                </anchor>
              </controlPr>
            </control>
          </mc:Choice>
        </mc:AlternateContent>
        <mc:AlternateContent xmlns:mc="http://schemas.openxmlformats.org/markup-compatibility/2006">
          <mc:Choice Requires="x14">
            <control shapeId="1741" r:id="rId96" name="Option Button 717">
              <controlPr defaultSize="0" autoFill="0" autoLine="0" autoPict="0">
                <anchor moveWithCells="1">
                  <from>
                    <xdr:col>25</xdr:col>
                    <xdr:colOff>146050</xdr:colOff>
                    <xdr:row>41</xdr:row>
                    <xdr:rowOff>0</xdr:rowOff>
                  </from>
                  <to>
                    <xdr:col>26</xdr:col>
                    <xdr:colOff>228600</xdr:colOff>
                    <xdr:row>42</xdr:row>
                    <xdr:rowOff>12700</xdr:rowOff>
                  </to>
                </anchor>
              </controlPr>
            </control>
          </mc:Choice>
        </mc:AlternateContent>
        <mc:AlternateContent xmlns:mc="http://schemas.openxmlformats.org/markup-compatibility/2006">
          <mc:Choice Requires="x14">
            <control shapeId="1742" r:id="rId97" name="Option Button 718">
              <controlPr defaultSize="0" autoFill="0" autoLine="0" autoPict="0">
                <anchor moveWithCells="1">
                  <from>
                    <xdr:col>25</xdr:col>
                    <xdr:colOff>146050</xdr:colOff>
                    <xdr:row>42</xdr:row>
                    <xdr:rowOff>0</xdr:rowOff>
                  </from>
                  <to>
                    <xdr:col>26</xdr:col>
                    <xdr:colOff>228600</xdr:colOff>
                    <xdr:row>43</xdr:row>
                    <xdr:rowOff>19050</xdr:rowOff>
                  </to>
                </anchor>
              </controlPr>
            </control>
          </mc:Choice>
        </mc:AlternateContent>
        <mc:AlternateContent xmlns:mc="http://schemas.openxmlformats.org/markup-compatibility/2006">
          <mc:Choice Requires="x14">
            <control shapeId="1743" r:id="rId98" name="Option Button 719">
              <controlPr defaultSize="0" autoFill="0" autoLine="0" autoPict="0">
                <anchor moveWithCells="1">
                  <from>
                    <xdr:col>25</xdr:col>
                    <xdr:colOff>146050</xdr:colOff>
                    <xdr:row>43</xdr:row>
                    <xdr:rowOff>0</xdr:rowOff>
                  </from>
                  <to>
                    <xdr:col>26</xdr:col>
                    <xdr:colOff>228600</xdr:colOff>
                    <xdr:row>44</xdr:row>
                    <xdr:rowOff>19050</xdr:rowOff>
                  </to>
                </anchor>
              </controlPr>
            </control>
          </mc:Choice>
        </mc:AlternateContent>
        <mc:AlternateContent xmlns:mc="http://schemas.openxmlformats.org/markup-compatibility/2006">
          <mc:Choice Requires="x14">
            <control shapeId="1744" r:id="rId99" name="Option Button 720">
              <controlPr defaultSize="0" autoFill="0" autoLine="0" autoPict="0">
                <anchor moveWithCells="1">
                  <from>
                    <xdr:col>25</xdr:col>
                    <xdr:colOff>146050</xdr:colOff>
                    <xdr:row>44</xdr:row>
                    <xdr:rowOff>0</xdr:rowOff>
                  </from>
                  <to>
                    <xdr:col>26</xdr:col>
                    <xdr:colOff>228600</xdr:colOff>
                    <xdr:row>45</xdr:row>
                    <xdr:rowOff>12700</xdr:rowOff>
                  </to>
                </anchor>
              </controlPr>
            </control>
          </mc:Choice>
        </mc:AlternateContent>
        <mc:AlternateContent xmlns:mc="http://schemas.openxmlformats.org/markup-compatibility/2006">
          <mc:Choice Requires="x14">
            <control shapeId="1745" r:id="rId100" name="Option Button 721">
              <controlPr defaultSize="0" autoFill="0" autoLine="0" autoPict="0">
                <anchor moveWithCells="1">
                  <from>
                    <xdr:col>25</xdr:col>
                    <xdr:colOff>146050</xdr:colOff>
                    <xdr:row>45</xdr:row>
                    <xdr:rowOff>0</xdr:rowOff>
                  </from>
                  <to>
                    <xdr:col>26</xdr:col>
                    <xdr:colOff>228600</xdr:colOff>
                    <xdr:row>46</xdr:row>
                    <xdr:rowOff>12700</xdr:rowOff>
                  </to>
                </anchor>
              </controlPr>
            </control>
          </mc:Choice>
        </mc:AlternateContent>
        <mc:AlternateContent xmlns:mc="http://schemas.openxmlformats.org/markup-compatibility/2006">
          <mc:Choice Requires="x14">
            <control shapeId="1746" r:id="rId101" name="Option Button 722">
              <controlPr defaultSize="0" autoFill="0" autoLine="0" autoPict="0">
                <anchor moveWithCells="1">
                  <from>
                    <xdr:col>25</xdr:col>
                    <xdr:colOff>146050</xdr:colOff>
                    <xdr:row>46</xdr:row>
                    <xdr:rowOff>0</xdr:rowOff>
                  </from>
                  <to>
                    <xdr:col>26</xdr:col>
                    <xdr:colOff>228600</xdr:colOff>
                    <xdr:row>47</xdr:row>
                    <xdr:rowOff>19050</xdr:rowOff>
                  </to>
                </anchor>
              </controlPr>
            </control>
          </mc:Choice>
        </mc:AlternateContent>
        <mc:AlternateContent xmlns:mc="http://schemas.openxmlformats.org/markup-compatibility/2006">
          <mc:Choice Requires="x14">
            <control shapeId="1747" r:id="rId102" name="Option Button 723">
              <controlPr defaultSize="0" autoFill="0" autoLine="0" autoPict="0">
                <anchor moveWithCells="1">
                  <from>
                    <xdr:col>25</xdr:col>
                    <xdr:colOff>146050</xdr:colOff>
                    <xdr:row>47</xdr:row>
                    <xdr:rowOff>0</xdr:rowOff>
                  </from>
                  <to>
                    <xdr:col>26</xdr:col>
                    <xdr:colOff>133350</xdr:colOff>
                    <xdr:row>48</xdr:row>
                    <xdr:rowOff>12700</xdr:rowOff>
                  </to>
                </anchor>
              </controlPr>
            </control>
          </mc:Choice>
        </mc:AlternateContent>
        <mc:AlternateContent xmlns:mc="http://schemas.openxmlformats.org/markup-compatibility/2006">
          <mc:Choice Requires="x14">
            <control shapeId="1748" r:id="rId103" name="Option Button 724">
              <controlPr defaultSize="0" autoFill="0" autoLine="0" autoPict="0">
                <anchor moveWithCells="1">
                  <from>
                    <xdr:col>25</xdr:col>
                    <xdr:colOff>146050</xdr:colOff>
                    <xdr:row>48</xdr:row>
                    <xdr:rowOff>0</xdr:rowOff>
                  </from>
                  <to>
                    <xdr:col>26</xdr:col>
                    <xdr:colOff>228600</xdr:colOff>
                    <xdr:row>49</xdr:row>
                    <xdr:rowOff>19050</xdr:rowOff>
                  </to>
                </anchor>
              </controlPr>
            </control>
          </mc:Choice>
        </mc:AlternateContent>
        <mc:AlternateContent xmlns:mc="http://schemas.openxmlformats.org/markup-compatibility/2006">
          <mc:Choice Requires="x14">
            <control shapeId="1749" r:id="rId104" name="Option Button 725">
              <controlPr locked="0" defaultSize="0" autoFill="0" autoLine="0" autoPict="0">
                <anchor moveWithCells="1">
                  <from>
                    <xdr:col>25</xdr:col>
                    <xdr:colOff>146050</xdr:colOff>
                    <xdr:row>49</xdr:row>
                    <xdr:rowOff>0</xdr:rowOff>
                  </from>
                  <to>
                    <xdr:col>26</xdr:col>
                    <xdr:colOff>228600</xdr:colOff>
                    <xdr:row>50</xdr:row>
                    <xdr:rowOff>12700</xdr:rowOff>
                  </to>
                </anchor>
              </controlPr>
            </control>
          </mc:Choice>
        </mc:AlternateContent>
        <mc:AlternateContent xmlns:mc="http://schemas.openxmlformats.org/markup-compatibility/2006">
          <mc:Choice Requires="x14">
            <control shapeId="1750" r:id="rId105" name="Check Box 726">
              <controlPr defaultSize="0" autoFill="0" autoLine="0" autoPict="0">
                <anchor moveWithCells="1">
                  <from>
                    <xdr:col>27</xdr:col>
                    <xdr:colOff>133350</xdr:colOff>
                    <xdr:row>41</xdr:row>
                    <xdr:rowOff>0</xdr:rowOff>
                  </from>
                  <to>
                    <xdr:col>28</xdr:col>
                    <xdr:colOff>165100</xdr:colOff>
                    <xdr:row>41</xdr:row>
                    <xdr:rowOff>184150</xdr:rowOff>
                  </to>
                </anchor>
              </controlPr>
            </control>
          </mc:Choice>
        </mc:AlternateContent>
        <mc:AlternateContent xmlns:mc="http://schemas.openxmlformats.org/markup-compatibility/2006">
          <mc:Choice Requires="x14">
            <control shapeId="1751" r:id="rId106" name="Check Box 727">
              <controlPr defaultSize="0" autoFill="0" autoLine="0" autoPict="0">
                <anchor moveWithCells="1">
                  <from>
                    <xdr:col>27</xdr:col>
                    <xdr:colOff>133350</xdr:colOff>
                    <xdr:row>40</xdr:row>
                    <xdr:rowOff>0</xdr:rowOff>
                  </from>
                  <to>
                    <xdr:col>28</xdr:col>
                    <xdr:colOff>165100</xdr:colOff>
                    <xdr:row>40</xdr:row>
                    <xdr:rowOff>184150</xdr:rowOff>
                  </to>
                </anchor>
              </controlPr>
            </control>
          </mc:Choice>
        </mc:AlternateContent>
        <mc:AlternateContent xmlns:mc="http://schemas.openxmlformats.org/markup-compatibility/2006">
          <mc:Choice Requires="x14">
            <control shapeId="1752" r:id="rId107" name="Check Box 728">
              <controlPr defaultSize="0" autoFill="0" autoLine="0" autoPict="0">
                <anchor moveWithCells="1">
                  <from>
                    <xdr:col>27</xdr:col>
                    <xdr:colOff>133350</xdr:colOff>
                    <xdr:row>49</xdr:row>
                    <xdr:rowOff>0</xdr:rowOff>
                  </from>
                  <to>
                    <xdr:col>28</xdr:col>
                    <xdr:colOff>165100</xdr:colOff>
                    <xdr:row>49</xdr:row>
                    <xdr:rowOff>184150</xdr:rowOff>
                  </to>
                </anchor>
              </controlPr>
            </control>
          </mc:Choice>
        </mc:AlternateContent>
        <mc:AlternateContent xmlns:mc="http://schemas.openxmlformats.org/markup-compatibility/2006">
          <mc:Choice Requires="x14">
            <control shapeId="1753" r:id="rId108" name="Check Box 729">
              <controlPr defaultSize="0" autoFill="0" autoLine="0" autoPict="0">
                <anchor moveWithCells="1">
                  <from>
                    <xdr:col>27</xdr:col>
                    <xdr:colOff>133350</xdr:colOff>
                    <xdr:row>41</xdr:row>
                    <xdr:rowOff>190500</xdr:rowOff>
                  </from>
                  <to>
                    <xdr:col>28</xdr:col>
                    <xdr:colOff>165100</xdr:colOff>
                    <xdr:row>42</xdr:row>
                    <xdr:rowOff>184150</xdr:rowOff>
                  </to>
                </anchor>
              </controlPr>
            </control>
          </mc:Choice>
        </mc:AlternateContent>
        <mc:AlternateContent xmlns:mc="http://schemas.openxmlformats.org/markup-compatibility/2006">
          <mc:Choice Requires="x14">
            <control shapeId="1754" r:id="rId109" name="Check Box 730">
              <controlPr defaultSize="0" autoFill="0" autoLine="0" autoPict="0">
                <anchor moveWithCells="1">
                  <from>
                    <xdr:col>27</xdr:col>
                    <xdr:colOff>133350</xdr:colOff>
                    <xdr:row>46</xdr:row>
                    <xdr:rowOff>0</xdr:rowOff>
                  </from>
                  <to>
                    <xdr:col>28</xdr:col>
                    <xdr:colOff>165100</xdr:colOff>
                    <xdr:row>46</xdr:row>
                    <xdr:rowOff>184150</xdr:rowOff>
                  </to>
                </anchor>
              </controlPr>
            </control>
          </mc:Choice>
        </mc:AlternateContent>
        <mc:AlternateContent xmlns:mc="http://schemas.openxmlformats.org/markup-compatibility/2006">
          <mc:Choice Requires="x14">
            <control shapeId="1755" r:id="rId110" name="Check Box 731">
              <controlPr defaultSize="0" autoFill="0" autoLine="0" autoPict="0">
                <anchor moveWithCells="1">
                  <from>
                    <xdr:col>27</xdr:col>
                    <xdr:colOff>133350</xdr:colOff>
                    <xdr:row>42</xdr:row>
                    <xdr:rowOff>171450</xdr:rowOff>
                  </from>
                  <to>
                    <xdr:col>28</xdr:col>
                    <xdr:colOff>165100</xdr:colOff>
                    <xdr:row>44</xdr:row>
                    <xdr:rowOff>31750</xdr:rowOff>
                  </to>
                </anchor>
              </controlPr>
            </control>
          </mc:Choice>
        </mc:AlternateContent>
        <mc:AlternateContent xmlns:mc="http://schemas.openxmlformats.org/markup-compatibility/2006">
          <mc:Choice Requires="x14">
            <control shapeId="1756" r:id="rId111" name="Check Box 732">
              <controlPr defaultSize="0" autoFill="0" autoLine="0" autoPict="0">
                <anchor moveWithCells="1">
                  <from>
                    <xdr:col>27</xdr:col>
                    <xdr:colOff>133350</xdr:colOff>
                    <xdr:row>44</xdr:row>
                    <xdr:rowOff>0</xdr:rowOff>
                  </from>
                  <to>
                    <xdr:col>28</xdr:col>
                    <xdr:colOff>165100</xdr:colOff>
                    <xdr:row>44</xdr:row>
                    <xdr:rowOff>184150</xdr:rowOff>
                  </to>
                </anchor>
              </controlPr>
            </control>
          </mc:Choice>
        </mc:AlternateContent>
        <mc:AlternateContent xmlns:mc="http://schemas.openxmlformats.org/markup-compatibility/2006">
          <mc:Choice Requires="x14">
            <control shapeId="1757" r:id="rId112" name="Check Box 733">
              <controlPr defaultSize="0" autoFill="0" autoLine="0" autoPict="0">
                <anchor moveWithCells="1">
                  <from>
                    <xdr:col>27</xdr:col>
                    <xdr:colOff>133350</xdr:colOff>
                    <xdr:row>45</xdr:row>
                    <xdr:rowOff>0</xdr:rowOff>
                  </from>
                  <to>
                    <xdr:col>28</xdr:col>
                    <xdr:colOff>165100</xdr:colOff>
                    <xdr:row>45</xdr:row>
                    <xdr:rowOff>184150</xdr:rowOff>
                  </to>
                </anchor>
              </controlPr>
            </control>
          </mc:Choice>
        </mc:AlternateContent>
        <mc:AlternateContent xmlns:mc="http://schemas.openxmlformats.org/markup-compatibility/2006">
          <mc:Choice Requires="x14">
            <control shapeId="1758" r:id="rId113" name="Check Box 734">
              <controlPr defaultSize="0" autoFill="0" autoLine="0" autoPict="0">
                <anchor moveWithCells="1">
                  <from>
                    <xdr:col>27</xdr:col>
                    <xdr:colOff>133350</xdr:colOff>
                    <xdr:row>47</xdr:row>
                    <xdr:rowOff>0</xdr:rowOff>
                  </from>
                  <to>
                    <xdr:col>28</xdr:col>
                    <xdr:colOff>165100</xdr:colOff>
                    <xdr:row>47</xdr:row>
                    <xdr:rowOff>184150</xdr:rowOff>
                  </to>
                </anchor>
              </controlPr>
            </control>
          </mc:Choice>
        </mc:AlternateContent>
        <mc:AlternateContent xmlns:mc="http://schemas.openxmlformats.org/markup-compatibility/2006">
          <mc:Choice Requires="x14">
            <control shapeId="1759" r:id="rId114" name="Check Box 735">
              <controlPr defaultSize="0" autoFill="0" autoLine="0" autoPict="0">
                <anchor moveWithCells="1">
                  <from>
                    <xdr:col>27</xdr:col>
                    <xdr:colOff>133350</xdr:colOff>
                    <xdr:row>47</xdr:row>
                    <xdr:rowOff>190500</xdr:rowOff>
                  </from>
                  <to>
                    <xdr:col>28</xdr:col>
                    <xdr:colOff>88900</xdr:colOff>
                    <xdr:row>49</xdr:row>
                    <xdr:rowOff>12700</xdr:rowOff>
                  </to>
                </anchor>
              </controlPr>
            </control>
          </mc:Choice>
        </mc:AlternateContent>
        <mc:AlternateContent xmlns:mc="http://schemas.openxmlformats.org/markup-compatibility/2006">
          <mc:Choice Requires="x14">
            <control shapeId="1760" r:id="rId115" name="Group Box 736">
              <controlPr defaultSize="0" autoFill="0" autoPict="0">
                <anchor moveWithCells="1">
                  <from>
                    <xdr:col>25</xdr:col>
                    <xdr:colOff>0</xdr:colOff>
                    <xdr:row>36</xdr:row>
                    <xdr:rowOff>171450</xdr:rowOff>
                  </from>
                  <to>
                    <xdr:col>27</xdr:col>
                    <xdr:colOff>0</xdr:colOff>
                    <xdr:row>59</xdr:row>
                    <xdr:rowOff>0</xdr:rowOff>
                  </to>
                </anchor>
              </controlPr>
            </control>
          </mc:Choice>
        </mc:AlternateContent>
        <mc:AlternateContent xmlns:mc="http://schemas.openxmlformats.org/markup-compatibility/2006">
          <mc:Choice Requires="x14">
            <control shapeId="1761" r:id="rId116" name="Option Button 737">
              <controlPr defaultSize="0" autoFill="0" autoLine="0" autoPict="0">
                <anchor moveWithCells="1">
                  <from>
                    <xdr:col>25</xdr:col>
                    <xdr:colOff>146050</xdr:colOff>
                    <xdr:row>49</xdr:row>
                    <xdr:rowOff>0</xdr:rowOff>
                  </from>
                  <to>
                    <xdr:col>26</xdr:col>
                    <xdr:colOff>228600</xdr:colOff>
                    <xdr:row>50</xdr:row>
                    <xdr:rowOff>12700</xdr:rowOff>
                  </to>
                </anchor>
              </controlPr>
            </control>
          </mc:Choice>
        </mc:AlternateContent>
        <mc:AlternateContent xmlns:mc="http://schemas.openxmlformats.org/markup-compatibility/2006">
          <mc:Choice Requires="x14">
            <control shapeId="1762" r:id="rId117" name="Option Button 738">
              <controlPr defaultSize="0" autoFill="0" autoLine="0" autoPict="0">
                <anchor moveWithCells="1">
                  <from>
                    <xdr:col>25</xdr:col>
                    <xdr:colOff>146050</xdr:colOff>
                    <xdr:row>50</xdr:row>
                    <xdr:rowOff>0</xdr:rowOff>
                  </from>
                  <to>
                    <xdr:col>26</xdr:col>
                    <xdr:colOff>228600</xdr:colOff>
                    <xdr:row>51</xdr:row>
                    <xdr:rowOff>19050</xdr:rowOff>
                  </to>
                </anchor>
              </controlPr>
            </control>
          </mc:Choice>
        </mc:AlternateContent>
        <mc:AlternateContent xmlns:mc="http://schemas.openxmlformats.org/markup-compatibility/2006">
          <mc:Choice Requires="x14">
            <control shapeId="1763" r:id="rId118" name="Option Button 739">
              <controlPr defaultSize="0" autoFill="0" autoLine="0" autoPict="0">
                <anchor moveWithCells="1">
                  <from>
                    <xdr:col>25</xdr:col>
                    <xdr:colOff>146050</xdr:colOff>
                    <xdr:row>51</xdr:row>
                    <xdr:rowOff>0</xdr:rowOff>
                  </from>
                  <to>
                    <xdr:col>26</xdr:col>
                    <xdr:colOff>228600</xdr:colOff>
                    <xdr:row>52</xdr:row>
                    <xdr:rowOff>19050</xdr:rowOff>
                  </to>
                </anchor>
              </controlPr>
            </control>
          </mc:Choice>
        </mc:AlternateContent>
        <mc:AlternateContent xmlns:mc="http://schemas.openxmlformats.org/markup-compatibility/2006">
          <mc:Choice Requires="x14">
            <control shapeId="1764" r:id="rId119" name="Option Button 740">
              <controlPr defaultSize="0" autoFill="0" autoLine="0" autoPict="0">
                <anchor moveWithCells="1">
                  <from>
                    <xdr:col>25</xdr:col>
                    <xdr:colOff>146050</xdr:colOff>
                    <xdr:row>52</xdr:row>
                    <xdr:rowOff>0</xdr:rowOff>
                  </from>
                  <to>
                    <xdr:col>26</xdr:col>
                    <xdr:colOff>228600</xdr:colOff>
                    <xdr:row>53</xdr:row>
                    <xdr:rowOff>12700</xdr:rowOff>
                  </to>
                </anchor>
              </controlPr>
            </control>
          </mc:Choice>
        </mc:AlternateContent>
        <mc:AlternateContent xmlns:mc="http://schemas.openxmlformats.org/markup-compatibility/2006">
          <mc:Choice Requires="x14">
            <control shapeId="1765" r:id="rId120" name="Check Box 741">
              <controlPr defaultSize="0" autoFill="0" autoLine="0" autoPict="0">
                <anchor moveWithCells="1">
                  <from>
                    <xdr:col>27</xdr:col>
                    <xdr:colOff>133350</xdr:colOff>
                    <xdr:row>49</xdr:row>
                    <xdr:rowOff>190500</xdr:rowOff>
                  </from>
                  <to>
                    <xdr:col>28</xdr:col>
                    <xdr:colOff>165100</xdr:colOff>
                    <xdr:row>50</xdr:row>
                    <xdr:rowOff>184150</xdr:rowOff>
                  </to>
                </anchor>
              </controlPr>
            </control>
          </mc:Choice>
        </mc:AlternateContent>
        <mc:AlternateContent xmlns:mc="http://schemas.openxmlformats.org/markup-compatibility/2006">
          <mc:Choice Requires="x14">
            <control shapeId="1766" r:id="rId121" name="Check Box 742">
              <controlPr defaultSize="0" autoFill="0" autoLine="0" autoPict="0">
                <anchor moveWithCells="1">
                  <from>
                    <xdr:col>27</xdr:col>
                    <xdr:colOff>133350</xdr:colOff>
                    <xdr:row>50</xdr:row>
                    <xdr:rowOff>171450</xdr:rowOff>
                  </from>
                  <to>
                    <xdr:col>28</xdr:col>
                    <xdr:colOff>165100</xdr:colOff>
                    <xdr:row>52</xdr:row>
                    <xdr:rowOff>31750</xdr:rowOff>
                  </to>
                </anchor>
              </controlPr>
            </control>
          </mc:Choice>
        </mc:AlternateContent>
        <mc:AlternateContent xmlns:mc="http://schemas.openxmlformats.org/markup-compatibility/2006">
          <mc:Choice Requires="x14">
            <control shapeId="1767" r:id="rId122" name="Check Box 743">
              <controlPr defaultSize="0" autoFill="0" autoLine="0" autoPict="0">
                <anchor moveWithCells="1">
                  <from>
                    <xdr:col>27</xdr:col>
                    <xdr:colOff>133350</xdr:colOff>
                    <xdr:row>52</xdr:row>
                    <xdr:rowOff>0</xdr:rowOff>
                  </from>
                  <to>
                    <xdr:col>28</xdr:col>
                    <xdr:colOff>165100</xdr:colOff>
                    <xdr:row>52</xdr:row>
                    <xdr:rowOff>184150</xdr:rowOff>
                  </to>
                </anchor>
              </controlPr>
            </control>
          </mc:Choice>
        </mc:AlternateContent>
        <mc:AlternateContent xmlns:mc="http://schemas.openxmlformats.org/markup-compatibility/2006">
          <mc:Choice Requires="x14">
            <control shapeId="1768" r:id="rId123" name="Option Button 744">
              <controlPr defaultSize="0" autoFill="0" autoLine="0" autoPict="0">
                <anchor moveWithCells="1">
                  <from>
                    <xdr:col>25</xdr:col>
                    <xdr:colOff>146050</xdr:colOff>
                    <xdr:row>52</xdr:row>
                    <xdr:rowOff>0</xdr:rowOff>
                  </from>
                  <to>
                    <xdr:col>26</xdr:col>
                    <xdr:colOff>228600</xdr:colOff>
                    <xdr:row>53</xdr:row>
                    <xdr:rowOff>12700</xdr:rowOff>
                  </to>
                </anchor>
              </controlPr>
            </control>
          </mc:Choice>
        </mc:AlternateContent>
        <mc:AlternateContent xmlns:mc="http://schemas.openxmlformats.org/markup-compatibility/2006">
          <mc:Choice Requires="x14">
            <control shapeId="1769" r:id="rId124" name="Option Button 745">
              <controlPr defaultSize="0" autoFill="0" autoLine="0" autoPict="0">
                <anchor moveWithCells="1">
                  <from>
                    <xdr:col>25</xdr:col>
                    <xdr:colOff>146050</xdr:colOff>
                    <xdr:row>53</xdr:row>
                    <xdr:rowOff>0</xdr:rowOff>
                  </from>
                  <to>
                    <xdr:col>26</xdr:col>
                    <xdr:colOff>228600</xdr:colOff>
                    <xdr:row>54</xdr:row>
                    <xdr:rowOff>19050</xdr:rowOff>
                  </to>
                </anchor>
              </controlPr>
            </control>
          </mc:Choice>
        </mc:AlternateContent>
        <mc:AlternateContent xmlns:mc="http://schemas.openxmlformats.org/markup-compatibility/2006">
          <mc:Choice Requires="x14">
            <control shapeId="1770" r:id="rId125" name="Option Button 746">
              <controlPr defaultSize="0" autoFill="0" autoLine="0" autoPict="0">
                <anchor moveWithCells="1">
                  <from>
                    <xdr:col>25</xdr:col>
                    <xdr:colOff>146050</xdr:colOff>
                    <xdr:row>54</xdr:row>
                    <xdr:rowOff>0</xdr:rowOff>
                  </from>
                  <to>
                    <xdr:col>26</xdr:col>
                    <xdr:colOff>228600</xdr:colOff>
                    <xdr:row>55</xdr:row>
                    <xdr:rowOff>19050</xdr:rowOff>
                  </to>
                </anchor>
              </controlPr>
            </control>
          </mc:Choice>
        </mc:AlternateContent>
        <mc:AlternateContent xmlns:mc="http://schemas.openxmlformats.org/markup-compatibility/2006">
          <mc:Choice Requires="x14">
            <control shapeId="1771" r:id="rId126" name="Option Button 747">
              <controlPr defaultSize="0" autoFill="0" autoLine="0" autoPict="0">
                <anchor moveWithCells="1">
                  <from>
                    <xdr:col>25</xdr:col>
                    <xdr:colOff>146050</xdr:colOff>
                    <xdr:row>55</xdr:row>
                    <xdr:rowOff>0</xdr:rowOff>
                  </from>
                  <to>
                    <xdr:col>26</xdr:col>
                    <xdr:colOff>228600</xdr:colOff>
                    <xdr:row>56</xdr:row>
                    <xdr:rowOff>12700</xdr:rowOff>
                  </to>
                </anchor>
              </controlPr>
            </control>
          </mc:Choice>
        </mc:AlternateContent>
        <mc:AlternateContent xmlns:mc="http://schemas.openxmlformats.org/markup-compatibility/2006">
          <mc:Choice Requires="x14">
            <control shapeId="1772" r:id="rId127" name="Check Box 748">
              <controlPr defaultSize="0" autoFill="0" autoLine="0" autoPict="0">
                <anchor moveWithCells="1">
                  <from>
                    <xdr:col>27</xdr:col>
                    <xdr:colOff>133350</xdr:colOff>
                    <xdr:row>52</xdr:row>
                    <xdr:rowOff>190500</xdr:rowOff>
                  </from>
                  <to>
                    <xdr:col>28</xdr:col>
                    <xdr:colOff>165100</xdr:colOff>
                    <xdr:row>53</xdr:row>
                    <xdr:rowOff>184150</xdr:rowOff>
                  </to>
                </anchor>
              </controlPr>
            </control>
          </mc:Choice>
        </mc:AlternateContent>
        <mc:AlternateContent xmlns:mc="http://schemas.openxmlformats.org/markup-compatibility/2006">
          <mc:Choice Requires="x14">
            <control shapeId="1773" r:id="rId128" name="Check Box 749">
              <controlPr defaultSize="0" autoFill="0" autoLine="0" autoPict="0">
                <anchor moveWithCells="1">
                  <from>
                    <xdr:col>27</xdr:col>
                    <xdr:colOff>133350</xdr:colOff>
                    <xdr:row>53</xdr:row>
                    <xdr:rowOff>171450</xdr:rowOff>
                  </from>
                  <to>
                    <xdr:col>28</xdr:col>
                    <xdr:colOff>165100</xdr:colOff>
                    <xdr:row>55</xdr:row>
                    <xdr:rowOff>31750</xdr:rowOff>
                  </to>
                </anchor>
              </controlPr>
            </control>
          </mc:Choice>
        </mc:AlternateContent>
        <mc:AlternateContent xmlns:mc="http://schemas.openxmlformats.org/markup-compatibility/2006">
          <mc:Choice Requires="x14">
            <control shapeId="1774" r:id="rId129" name="Check Box 750">
              <controlPr defaultSize="0" autoFill="0" autoLine="0" autoPict="0">
                <anchor moveWithCells="1">
                  <from>
                    <xdr:col>27</xdr:col>
                    <xdr:colOff>133350</xdr:colOff>
                    <xdr:row>55</xdr:row>
                    <xdr:rowOff>0</xdr:rowOff>
                  </from>
                  <to>
                    <xdr:col>28</xdr:col>
                    <xdr:colOff>165100</xdr:colOff>
                    <xdr:row>55</xdr:row>
                    <xdr:rowOff>184150</xdr:rowOff>
                  </to>
                </anchor>
              </controlPr>
            </control>
          </mc:Choice>
        </mc:AlternateContent>
        <mc:AlternateContent xmlns:mc="http://schemas.openxmlformats.org/markup-compatibility/2006">
          <mc:Choice Requires="x14">
            <control shapeId="1775" r:id="rId130" name="Option Button 751">
              <controlPr defaultSize="0" autoFill="0" autoLine="0" autoPict="0">
                <anchor moveWithCells="1">
                  <from>
                    <xdr:col>25</xdr:col>
                    <xdr:colOff>146050</xdr:colOff>
                    <xdr:row>55</xdr:row>
                    <xdr:rowOff>0</xdr:rowOff>
                  </from>
                  <to>
                    <xdr:col>26</xdr:col>
                    <xdr:colOff>228600</xdr:colOff>
                    <xdr:row>56</xdr:row>
                    <xdr:rowOff>12700</xdr:rowOff>
                  </to>
                </anchor>
              </controlPr>
            </control>
          </mc:Choice>
        </mc:AlternateContent>
        <mc:AlternateContent xmlns:mc="http://schemas.openxmlformats.org/markup-compatibility/2006">
          <mc:Choice Requires="x14">
            <control shapeId="1776" r:id="rId131" name="Option Button 752">
              <controlPr defaultSize="0" autoFill="0" autoLine="0" autoPict="0">
                <anchor moveWithCells="1">
                  <from>
                    <xdr:col>25</xdr:col>
                    <xdr:colOff>146050</xdr:colOff>
                    <xdr:row>58</xdr:row>
                    <xdr:rowOff>0</xdr:rowOff>
                  </from>
                  <to>
                    <xdr:col>26</xdr:col>
                    <xdr:colOff>228600</xdr:colOff>
                    <xdr:row>59</xdr:row>
                    <xdr:rowOff>0</xdr:rowOff>
                  </to>
                </anchor>
              </controlPr>
            </control>
          </mc:Choice>
        </mc:AlternateContent>
        <mc:AlternateContent xmlns:mc="http://schemas.openxmlformats.org/markup-compatibility/2006">
          <mc:Choice Requires="x14">
            <control shapeId="1777" r:id="rId132" name="Check Box 753">
              <controlPr defaultSize="0" autoFill="0" autoLine="0" autoPict="0">
                <anchor moveWithCells="1">
                  <from>
                    <xdr:col>27</xdr:col>
                    <xdr:colOff>133350</xdr:colOff>
                    <xdr:row>58</xdr:row>
                    <xdr:rowOff>0</xdr:rowOff>
                  </from>
                  <to>
                    <xdr:col>28</xdr:col>
                    <xdr:colOff>165100</xdr:colOff>
                    <xdr:row>59</xdr:row>
                    <xdr:rowOff>0</xdr:rowOff>
                  </to>
                </anchor>
              </controlPr>
            </control>
          </mc:Choice>
        </mc:AlternateContent>
        <mc:AlternateContent xmlns:mc="http://schemas.openxmlformats.org/markup-compatibility/2006">
          <mc:Choice Requires="x14">
            <control shapeId="1778" r:id="rId133" name="Option Button 754">
              <controlPr defaultSize="0" autoFill="0" autoLine="0" autoPict="0">
                <anchor moveWithCells="1">
                  <from>
                    <xdr:col>25</xdr:col>
                    <xdr:colOff>146050</xdr:colOff>
                    <xdr:row>49</xdr:row>
                    <xdr:rowOff>0</xdr:rowOff>
                  </from>
                  <to>
                    <xdr:col>26</xdr:col>
                    <xdr:colOff>228600</xdr:colOff>
                    <xdr:row>50</xdr:row>
                    <xdr:rowOff>19050</xdr:rowOff>
                  </to>
                </anchor>
              </controlPr>
            </control>
          </mc:Choice>
        </mc:AlternateContent>
        <mc:AlternateContent xmlns:mc="http://schemas.openxmlformats.org/markup-compatibility/2006">
          <mc:Choice Requires="x14">
            <control shapeId="1779" r:id="rId134" name="Option Button 755">
              <controlPr defaultSize="0" autoFill="0" autoLine="0" autoPict="0">
                <anchor moveWithCells="1">
                  <from>
                    <xdr:col>25</xdr:col>
                    <xdr:colOff>146050</xdr:colOff>
                    <xdr:row>50</xdr:row>
                    <xdr:rowOff>0</xdr:rowOff>
                  </from>
                  <to>
                    <xdr:col>26</xdr:col>
                    <xdr:colOff>228600</xdr:colOff>
                    <xdr:row>51</xdr:row>
                    <xdr:rowOff>19050</xdr:rowOff>
                  </to>
                </anchor>
              </controlPr>
            </control>
          </mc:Choice>
        </mc:AlternateContent>
        <mc:AlternateContent xmlns:mc="http://schemas.openxmlformats.org/markup-compatibility/2006">
          <mc:Choice Requires="x14">
            <control shapeId="1780" r:id="rId135" name="Check Box 756">
              <controlPr defaultSize="0" autoFill="0" autoLine="0" autoPict="0">
                <anchor moveWithCells="1">
                  <from>
                    <xdr:col>27</xdr:col>
                    <xdr:colOff>133350</xdr:colOff>
                    <xdr:row>49</xdr:row>
                    <xdr:rowOff>171450</xdr:rowOff>
                  </from>
                  <to>
                    <xdr:col>28</xdr:col>
                    <xdr:colOff>165100</xdr:colOff>
                    <xdr:row>51</xdr:row>
                    <xdr:rowOff>31750</xdr:rowOff>
                  </to>
                </anchor>
              </controlPr>
            </control>
          </mc:Choice>
        </mc:AlternateContent>
        <mc:AlternateContent xmlns:mc="http://schemas.openxmlformats.org/markup-compatibility/2006">
          <mc:Choice Requires="x14">
            <control shapeId="1781" r:id="rId136" name="Check Box 757">
              <controlPr defaultSize="0" autoFill="0" autoLine="0" autoPict="0">
                <anchor moveWithCells="1">
                  <from>
                    <xdr:col>27</xdr:col>
                    <xdr:colOff>133350</xdr:colOff>
                    <xdr:row>49</xdr:row>
                    <xdr:rowOff>0</xdr:rowOff>
                  </from>
                  <to>
                    <xdr:col>28</xdr:col>
                    <xdr:colOff>165100</xdr:colOff>
                    <xdr:row>49</xdr:row>
                    <xdr:rowOff>184150</xdr:rowOff>
                  </to>
                </anchor>
              </controlPr>
            </control>
          </mc:Choice>
        </mc:AlternateContent>
        <mc:AlternateContent xmlns:mc="http://schemas.openxmlformats.org/markup-compatibility/2006">
          <mc:Choice Requires="x14">
            <control shapeId="1832" r:id="rId137" name="Group Box 808">
              <controlPr defaultSize="0" autoFill="0" autoPict="0" altText="">
                <anchor moveWithCells="1">
                  <from>
                    <xdr:col>28</xdr:col>
                    <xdr:colOff>0</xdr:colOff>
                    <xdr:row>307</xdr:row>
                    <xdr:rowOff>0</xdr:rowOff>
                  </from>
                  <to>
                    <xdr:col>47</xdr:col>
                    <xdr:colOff>12700</xdr:colOff>
                    <xdr:row>308</xdr:row>
                    <xdr:rowOff>0</xdr:rowOff>
                  </to>
                </anchor>
              </controlPr>
            </control>
          </mc:Choice>
        </mc:AlternateContent>
        <mc:AlternateContent xmlns:mc="http://schemas.openxmlformats.org/markup-compatibility/2006">
          <mc:Choice Requires="x14">
            <control shapeId="1839" r:id="rId138" name="Group Box 815">
              <controlPr defaultSize="0" autoFill="0" autoPict="0" altText="">
                <anchor moveWithCells="1">
                  <from>
                    <xdr:col>28</xdr:col>
                    <xdr:colOff>0</xdr:colOff>
                    <xdr:row>265</xdr:row>
                    <xdr:rowOff>0</xdr:rowOff>
                  </from>
                  <to>
                    <xdr:col>47</xdr:col>
                    <xdr:colOff>12700</xdr:colOff>
                    <xdr:row>269</xdr:row>
                    <xdr:rowOff>0</xdr:rowOff>
                  </to>
                </anchor>
              </controlPr>
            </control>
          </mc:Choice>
        </mc:AlternateContent>
        <mc:AlternateContent xmlns:mc="http://schemas.openxmlformats.org/markup-compatibility/2006">
          <mc:Choice Requires="x14">
            <control shapeId="1840" r:id="rId139" name="Option Button 816">
              <controlPr defaultSize="0" autoFill="0" autoLine="0" autoPict="0">
                <anchor moveWithCells="1">
                  <from>
                    <xdr:col>28</xdr:col>
                    <xdr:colOff>12700</xdr:colOff>
                    <xdr:row>265</xdr:row>
                    <xdr:rowOff>12700</xdr:rowOff>
                  </from>
                  <to>
                    <xdr:col>28</xdr:col>
                    <xdr:colOff>203200</xdr:colOff>
                    <xdr:row>265</xdr:row>
                    <xdr:rowOff>247650</xdr:rowOff>
                  </to>
                </anchor>
              </controlPr>
            </control>
          </mc:Choice>
        </mc:AlternateContent>
        <mc:AlternateContent xmlns:mc="http://schemas.openxmlformats.org/markup-compatibility/2006">
          <mc:Choice Requires="x14">
            <control shapeId="1841" r:id="rId140" name="Option Button 817">
              <controlPr defaultSize="0" autoFill="0" autoLine="0" autoPict="0">
                <anchor moveWithCells="1">
                  <from>
                    <xdr:col>28</xdr:col>
                    <xdr:colOff>19050</xdr:colOff>
                    <xdr:row>266</xdr:row>
                    <xdr:rowOff>107950</xdr:rowOff>
                  </from>
                  <to>
                    <xdr:col>28</xdr:col>
                    <xdr:colOff>203200</xdr:colOff>
                    <xdr:row>266</xdr:row>
                    <xdr:rowOff>323850</xdr:rowOff>
                  </to>
                </anchor>
              </controlPr>
            </control>
          </mc:Choice>
        </mc:AlternateContent>
        <mc:AlternateContent xmlns:mc="http://schemas.openxmlformats.org/markup-compatibility/2006">
          <mc:Choice Requires="x14">
            <control shapeId="1846" r:id="rId141" name="Option Button 822">
              <controlPr defaultSize="0" autoFill="0" autoLine="0" autoPict="0">
                <anchor moveWithCells="1">
                  <from>
                    <xdr:col>28</xdr:col>
                    <xdr:colOff>19050</xdr:colOff>
                    <xdr:row>267</xdr:row>
                    <xdr:rowOff>69850</xdr:rowOff>
                  </from>
                  <to>
                    <xdr:col>28</xdr:col>
                    <xdr:colOff>184150</xdr:colOff>
                    <xdr:row>267</xdr:row>
                    <xdr:rowOff>285750</xdr:rowOff>
                  </to>
                </anchor>
              </controlPr>
            </control>
          </mc:Choice>
        </mc:AlternateContent>
        <mc:AlternateContent xmlns:mc="http://schemas.openxmlformats.org/markup-compatibility/2006">
          <mc:Choice Requires="x14">
            <control shapeId="1849" r:id="rId142" name="Option Button 825">
              <controlPr defaultSize="0" autoFill="0" autoLine="0" autoPict="0" altText="">
                <anchor moveWithCells="1">
                  <from>
                    <xdr:col>28</xdr:col>
                    <xdr:colOff>12700</xdr:colOff>
                    <xdr:row>307</xdr:row>
                    <xdr:rowOff>114300</xdr:rowOff>
                  </from>
                  <to>
                    <xdr:col>28</xdr:col>
                    <xdr:colOff>190500</xdr:colOff>
                    <xdr:row>307</xdr:row>
                    <xdr:rowOff>285750</xdr:rowOff>
                  </to>
                </anchor>
              </controlPr>
            </control>
          </mc:Choice>
        </mc:AlternateContent>
        <mc:AlternateContent xmlns:mc="http://schemas.openxmlformats.org/markup-compatibility/2006">
          <mc:Choice Requires="x14">
            <control shapeId="1850" r:id="rId143" name="Option Button 826">
              <controlPr defaultSize="0" autoFill="0" autoLine="0" autoPict="0">
                <anchor moveWithCells="1">
                  <from>
                    <xdr:col>28</xdr:col>
                    <xdr:colOff>0</xdr:colOff>
                    <xdr:row>397</xdr:row>
                    <xdr:rowOff>12700</xdr:rowOff>
                  </from>
                  <to>
                    <xdr:col>47</xdr:col>
                    <xdr:colOff>12700</xdr:colOff>
                    <xdr:row>398</xdr:row>
                    <xdr:rowOff>12700</xdr:rowOff>
                  </to>
                </anchor>
              </controlPr>
            </control>
          </mc:Choice>
        </mc:AlternateContent>
        <mc:AlternateContent xmlns:mc="http://schemas.openxmlformats.org/markup-compatibility/2006">
          <mc:Choice Requires="x14">
            <control shapeId="1851" r:id="rId144" name="Option Button 827">
              <controlPr defaultSize="0" autoFill="0" autoLine="0" autoPict="0">
                <anchor moveWithCells="1">
                  <from>
                    <xdr:col>28</xdr:col>
                    <xdr:colOff>0</xdr:colOff>
                    <xdr:row>398</xdr:row>
                    <xdr:rowOff>12700</xdr:rowOff>
                  </from>
                  <to>
                    <xdr:col>47</xdr:col>
                    <xdr:colOff>12700</xdr:colOff>
                    <xdr:row>398</xdr:row>
                    <xdr:rowOff>203200</xdr:rowOff>
                  </to>
                </anchor>
              </controlPr>
            </control>
          </mc:Choice>
        </mc:AlternateContent>
        <mc:AlternateContent xmlns:mc="http://schemas.openxmlformats.org/markup-compatibility/2006">
          <mc:Choice Requires="x14">
            <control shapeId="1852" r:id="rId145" name="Option Button 828">
              <controlPr defaultSize="0" autoFill="0" autoLine="0" autoPict="0">
                <anchor moveWithCells="1">
                  <from>
                    <xdr:col>28</xdr:col>
                    <xdr:colOff>0</xdr:colOff>
                    <xdr:row>407</xdr:row>
                    <xdr:rowOff>12700</xdr:rowOff>
                  </from>
                  <to>
                    <xdr:col>47</xdr:col>
                    <xdr:colOff>12700</xdr:colOff>
                    <xdr:row>408</xdr:row>
                    <xdr:rowOff>12700</xdr:rowOff>
                  </to>
                </anchor>
              </controlPr>
            </control>
          </mc:Choice>
        </mc:AlternateContent>
        <mc:AlternateContent xmlns:mc="http://schemas.openxmlformats.org/markup-compatibility/2006">
          <mc:Choice Requires="x14">
            <control shapeId="1853" r:id="rId146" name="Option Button 829">
              <controlPr defaultSize="0" autoFill="0" autoLine="0" autoPict="0">
                <anchor moveWithCells="1">
                  <from>
                    <xdr:col>28</xdr:col>
                    <xdr:colOff>0</xdr:colOff>
                    <xdr:row>408</xdr:row>
                    <xdr:rowOff>12700</xdr:rowOff>
                  </from>
                  <to>
                    <xdr:col>47</xdr:col>
                    <xdr:colOff>12700</xdr:colOff>
                    <xdr:row>409</xdr:row>
                    <xdr:rowOff>12700</xdr:rowOff>
                  </to>
                </anchor>
              </controlPr>
            </control>
          </mc:Choice>
        </mc:AlternateContent>
        <mc:AlternateContent xmlns:mc="http://schemas.openxmlformats.org/markup-compatibility/2006">
          <mc:Choice Requires="x14">
            <control shapeId="1854" r:id="rId147" name="Group Box 830">
              <controlPr defaultSize="0" autoFill="0" autoPict="0">
                <anchor moveWithCells="1">
                  <from>
                    <xdr:col>28</xdr:col>
                    <xdr:colOff>0</xdr:colOff>
                    <xdr:row>397</xdr:row>
                    <xdr:rowOff>0</xdr:rowOff>
                  </from>
                  <to>
                    <xdr:col>47</xdr:col>
                    <xdr:colOff>12700</xdr:colOff>
                    <xdr:row>399</xdr:row>
                    <xdr:rowOff>12700</xdr:rowOff>
                  </to>
                </anchor>
              </controlPr>
            </control>
          </mc:Choice>
        </mc:AlternateContent>
        <mc:AlternateContent xmlns:mc="http://schemas.openxmlformats.org/markup-compatibility/2006">
          <mc:Choice Requires="x14">
            <control shapeId="1855" r:id="rId148" name="Group Box 831">
              <controlPr defaultSize="0" autoFill="0" autoPict="0">
                <anchor moveWithCells="1">
                  <from>
                    <xdr:col>28</xdr:col>
                    <xdr:colOff>0</xdr:colOff>
                    <xdr:row>407</xdr:row>
                    <xdr:rowOff>0</xdr:rowOff>
                  </from>
                  <to>
                    <xdr:col>47</xdr:col>
                    <xdr:colOff>12700</xdr:colOff>
                    <xdr:row>409</xdr:row>
                    <xdr:rowOff>12700</xdr:rowOff>
                  </to>
                </anchor>
              </controlPr>
            </control>
          </mc:Choice>
        </mc:AlternateContent>
        <mc:AlternateContent xmlns:mc="http://schemas.openxmlformats.org/markup-compatibility/2006">
          <mc:Choice Requires="x14">
            <control shapeId="1856" r:id="rId149" name="Check Box 832">
              <controlPr defaultSize="0" autoFill="0" autoLine="0" autoPict="0">
                <anchor moveWithCells="1">
                  <from>
                    <xdr:col>28</xdr:col>
                    <xdr:colOff>0</xdr:colOff>
                    <xdr:row>498</xdr:row>
                    <xdr:rowOff>0</xdr:rowOff>
                  </from>
                  <to>
                    <xdr:col>47</xdr:col>
                    <xdr:colOff>12700</xdr:colOff>
                    <xdr:row>499</xdr:row>
                    <xdr:rowOff>0</xdr:rowOff>
                  </to>
                </anchor>
              </controlPr>
            </control>
          </mc:Choice>
        </mc:AlternateContent>
        <mc:AlternateContent xmlns:mc="http://schemas.openxmlformats.org/markup-compatibility/2006">
          <mc:Choice Requires="x14">
            <control shapeId="1857" r:id="rId150" name="Check Box 833">
              <controlPr defaultSize="0" autoFill="0" autoLine="0" autoPict="0">
                <anchor moveWithCells="1">
                  <from>
                    <xdr:col>28</xdr:col>
                    <xdr:colOff>0</xdr:colOff>
                    <xdr:row>502</xdr:row>
                    <xdr:rowOff>0</xdr:rowOff>
                  </from>
                  <to>
                    <xdr:col>47</xdr:col>
                    <xdr:colOff>12700</xdr:colOff>
                    <xdr:row>503</xdr:row>
                    <xdr:rowOff>12700</xdr:rowOff>
                  </to>
                </anchor>
              </controlPr>
            </control>
          </mc:Choice>
        </mc:AlternateContent>
        <mc:AlternateContent xmlns:mc="http://schemas.openxmlformats.org/markup-compatibility/2006">
          <mc:Choice Requires="x14">
            <control shapeId="1858" r:id="rId151" name="Check Box 834">
              <controlPr defaultSize="0" autoFill="0" autoLine="0" autoPict="0">
                <anchor moveWithCells="1">
                  <from>
                    <xdr:col>28</xdr:col>
                    <xdr:colOff>0</xdr:colOff>
                    <xdr:row>517</xdr:row>
                    <xdr:rowOff>12700</xdr:rowOff>
                  </from>
                  <to>
                    <xdr:col>29</xdr:col>
                    <xdr:colOff>0</xdr:colOff>
                    <xdr:row>517</xdr:row>
                    <xdr:rowOff>393700</xdr:rowOff>
                  </to>
                </anchor>
              </controlPr>
            </control>
          </mc:Choice>
        </mc:AlternateContent>
        <mc:AlternateContent xmlns:mc="http://schemas.openxmlformats.org/markup-compatibility/2006">
          <mc:Choice Requires="x14">
            <control shapeId="1859" r:id="rId152" name="Check Box 835">
              <controlPr defaultSize="0" autoFill="0" autoLine="0" autoPict="0">
                <anchor moveWithCells="1">
                  <from>
                    <xdr:col>28</xdr:col>
                    <xdr:colOff>12700</xdr:colOff>
                    <xdr:row>521</xdr:row>
                    <xdr:rowOff>0</xdr:rowOff>
                  </from>
                  <to>
                    <xdr:col>29</xdr:col>
                    <xdr:colOff>0</xdr:colOff>
                    <xdr:row>522</xdr:row>
                    <xdr:rowOff>12700</xdr:rowOff>
                  </to>
                </anchor>
              </controlPr>
            </control>
          </mc:Choice>
        </mc:AlternateContent>
        <mc:AlternateContent xmlns:mc="http://schemas.openxmlformats.org/markup-compatibility/2006">
          <mc:Choice Requires="x14">
            <control shapeId="1860" r:id="rId153" name="Check Box 836">
              <controlPr defaultSize="0" autoFill="0" autoLine="0" autoPict="0">
                <anchor moveWithCells="1">
                  <from>
                    <xdr:col>28</xdr:col>
                    <xdr:colOff>0</xdr:colOff>
                    <xdr:row>421</xdr:row>
                    <xdr:rowOff>12700</xdr:rowOff>
                  </from>
                  <to>
                    <xdr:col>47</xdr:col>
                    <xdr:colOff>12700</xdr:colOff>
                    <xdr:row>422</xdr:row>
                    <xdr:rowOff>12700</xdr:rowOff>
                  </to>
                </anchor>
              </controlPr>
            </control>
          </mc:Choice>
        </mc:AlternateContent>
        <mc:AlternateContent xmlns:mc="http://schemas.openxmlformats.org/markup-compatibility/2006">
          <mc:Choice Requires="x14">
            <control shapeId="1861" r:id="rId154" name="Check Box 837">
              <controlPr defaultSize="0" autoFill="0" autoLine="0" autoPict="0">
                <anchor moveWithCells="1">
                  <from>
                    <xdr:col>28</xdr:col>
                    <xdr:colOff>0</xdr:colOff>
                    <xdr:row>424</xdr:row>
                    <xdr:rowOff>190500</xdr:rowOff>
                  </from>
                  <to>
                    <xdr:col>29</xdr:col>
                    <xdr:colOff>0</xdr:colOff>
                    <xdr:row>426</xdr:row>
                    <xdr:rowOff>0</xdr:rowOff>
                  </to>
                </anchor>
              </controlPr>
            </control>
          </mc:Choice>
        </mc:AlternateContent>
        <mc:AlternateContent xmlns:mc="http://schemas.openxmlformats.org/markup-compatibility/2006">
          <mc:Choice Requires="x14">
            <control shapeId="1862" r:id="rId155" name="Check Box 838">
              <controlPr defaultSize="0" autoFill="0" autoLine="0" autoPict="0">
                <anchor moveWithCells="1">
                  <from>
                    <xdr:col>28</xdr:col>
                    <xdr:colOff>12700</xdr:colOff>
                    <xdr:row>429</xdr:row>
                    <xdr:rowOff>12700</xdr:rowOff>
                  </from>
                  <to>
                    <xdr:col>47</xdr:col>
                    <xdr:colOff>12700</xdr:colOff>
                    <xdr:row>430</xdr:row>
                    <xdr:rowOff>0</xdr:rowOff>
                  </to>
                </anchor>
              </controlPr>
            </control>
          </mc:Choice>
        </mc:AlternateContent>
        <mc:AlternateContent xmlns:mc="http://schemas.openxmlformats.org/markup-compatibility/2006">
          <mc:Choice Requires="x14">
            <control shapeId="1863" r:id="rId156" name="Check Box 839">
              <controlPr defaultSize="0" autoFill="0" autoLine="0" autoPict="0">
                <anchor moveWithCells="1">
                  <from>
                    <xdr:col>28</xdr:col>
                    <xdr:colOff>12700</xdr:colOff>
                    <xdr:row>444</xdr:row>
                    <xdr:rowOff>12700</xdr:rowOff>
                  </from>
                  <to>
                    <xdr:col>47</xdr:col>
                    <xdr:colOff>12700</xdr:colOff>
                    <xdr:row>445</xdr:row>
                    <xdr:rowOff>0</xdr:rowOff>
                  </to>
                </anchor>
              </controlPr>
            </control>
          </mc:Choice>
        </mc:AlternateContent>
        <mc:AlternateContent xmlns:mc="http://schemas.openxmlformats.org/markup-compatibility/2006">
          <mc:Choice Requires="x14">
            <control shapeId="1864" r:id="rId157" name="Check Box 840">
              <controlPr defaultSize="0" autoFill="0" autoLine="0" autoPict="0">
                <anchor moveWithCells="1">
                  <from>
                    <xdr:col>28</xdr:col>
                    <xdr:colOff>12700</xdr:colOff>
                    <xdr:row>448</xdr:row>
                    <xdr:rowOff>0</xdr:rowOff>
                  </from>
                  <to>
                    <xdr:col>28</xdr:col>
                    <xdr:colOff>222250</xdr:colOff>
                    <xdr:row>448</xdr:row>
                    <xdr:rowOff>419100</xdr:rowOff>
                  </to>
                </anchor>
              </controlPr>
            </control>
          </mc:Choice>
        </mc:AlternateContent>
        <mc:AlternateContent xmlns:mc="http://schemas.openxmlformats.org/markup-compatibility/2006">
          <mc:Choice Requires="x14">
            <control shapeId="1865" r:id="rId158" name="Check Box 841">
              <controlPr defaultSize="0" autoFill="0" autoLine="0" autoPict="0">
                <anchor moveWithCells="1">
                  <from>
                    <xdr:col>28</xdr:col>
                    <xdr:colOff>0</xdr:colOff>
                    <xdr:row>452</xdr:row>
                    <xdr:rowOff>0</xdr:rowOff>
                  </from>
                  <to>
                    <xdr:col>47</xdr:col>
                    <xdr:colOff>12700</xdr:colOff>
                    <xdr:row>452</xdr:row>
                    <xdr:rowOff>374650</xdr:rowOff>
                  </to>
                </anchor>
              </controlPr>
            </control>
          </mc:Choice>
        </mc:AlternateContent>
        <mc:AlternateContent xmlns:mc="http://schemas.openxmlformats.org/markup-compatibility/2006">
          <mc:Choice Requires="x14">
            <control shapeId="1866" r:id="rId159" name="Check Box 842">
              <controlPr defaultSize="0" autoFill="0" autoLine="0" autoPict="0">
                <anchor moveWithCells="1">
                  <from>
                    <xdr:col>28</xdr:col>
                    <xdr:colOff>12700</xdr:colOff>
                    <xdr:row>494</xdr:row>
                    <xdr:rowOff>12700</xdr:rowOff>
                  </from>
                  <to>
                    <xdr:col>29</xdr:col>
                    <xdr:colOff>0</xdr:colOff>
                    <xdr:row>495</xdr:row>
                    <xdr:rowOff>0</xdr:rowOff>
                  </to>
                </anchor>
              </controlPr>
            </control>
          </mc:Choice>
        </mc:AlternateContent>
        <mc:AlternateContent xmlns:mc="http://schemas.openxmlformats.org/markup-compatibility/2006">
          <mc:Choice Requires="x14">
            <control shapeId="1867" r:id="rId160" name="Check Box 843">
              <controlPr defaultSize="0" autoFill="0" autoLine="0" autoPict="0">
                <anchor moveWithCells="1">
                  <from>
                    <xdr:col>28</xdr:col>
                    <xdr:colOff>12700</xdr:colOff>
                    <xdr:row>513</xdr:row>
                    <xdr:rowOff>12700</xdr:rowOff>
                  </from>
                  <to>
                    <xdr:col>29</xdr:col>
                    <xdr:colOff>0</xdr:colOff>
                    <xdr:row>514</xdr:row>
                    <xdr:rowOff>0</xdr:rowOff>
                  </to>
                </anchor>
              </controlPr>
            </control>
          </mc:Choice>
        </mc:AlternateContent>
        <mc:AlternateContent xmlns:mc="http://schemas.openxmlformats.org/markup-compatibility/2006">
          <mc:Choice Requires="x14">
            <control shapeId="1868" r:id="rId161" name="Check Box 844">
              <controlPr defaultSize="0" autoFill="0" autoLine="0" autoPict="0">
                <anchor moveWithCells="1">
                  <from>
                    <xdr:col>28</xdr:col>
                    <xdr:colOff>12700</xdr:colOff>
                    <xdr:row>417</xdr:row>
                    <xdr:rowOff>12700</xdr:rowOff>
                  </from>
                  <to>
                    <xdr:col>47</xdr:col>
                    <xdr:colOff>12700</xdr:colOff>
                    <xdr:row>418</xdr:row>
                    <xdr:rowOff>12700</xdr:rowOff>
                  </to>
                </anchor>
              </controlPr>
            </control>
          </mc:Choice>
        </mc:AlternateContent>
        <mc:AlternateContent xmlns:mc="http://schemas.openxmlformats.org/markup-compatibility/2006">
          <mc:Choice Requires="x14">
            <control shapeId="1869" r:id="rId162" name="Check Box 845">
              <controlPr defaultSize="0" autoFill="0" autoLine="0" autoPict="0">
                <anchor moveWithCells="1">
                  <from>
                    <xdr:col>28</xdr:col>
                    <xdr:colOff>12700</xdr:colOff>
                    <xdr:row>436</xdr:row>
                    <xdr:rowOff>12700</xdr:rowOff>
                  </from>
                  <to>
                    <xdr:col>47</xdr:col>
                    <xdr:colOff>12700</xdr:colOff>
                    <xdr:row>437</xdr:row>
                    <xdr:rowOff>0</xdr:rowOff>
                  </to>
                </anchor>
              </controlPr>
            </control>
          </mc:Choice>
        </mc:AlternateContent>
        <mc:AlternateContent xmlns:mc="http://schemas.openxmlformats.org/markup-compatibility/2006">
          <mc:Choice Requires="x14">
            <control shapeId="1870" r:id="rId163" name="Check Box 846">
              <controlPr defaultSize="0" autoFill="0" autoLine="0" autoPict="0">
                <anchor moveWithCells="1">
                  <from>
                    <xdr:col>28</xdr:col>
                    <xdr:colOff>12700</xdr:colOff>
                    <xdr:row>440</xdr:row>
                    <xdr:rowOff>12700</xdr:rowOff>
                  </from>
                  <to>
                    <xdr:col>28</xdr:col>
                    <xdr:colOff>222250</xdr:colOff>
                    <xdr:row>441</xdr:row>
                    <xdr:rowOff>0</xdr:rowOff>
                  </to>
                </anchor>
              </controlPr>
            </control>
          </mc:Choice>
        </mc:AlternateContent>
        <mc:AlternateContent xmlns:mc="http://schemas.openxmlformats.org/markup-compatibility/2006">
          <mc:Choice Requires="x14">
            <control shapeId="1871" r:id="rId164" name="Group Box 847">
              <controlPr defaultSize="0" autoFill="0" autoPict="0">
                <anchor moveWithCells="1">
                  <from>
                    <xdr:col>28</xdr:col>
                    <xdr:colOff>12700</xdr:colOff>
                    <xdr:row>459</xdr:row>
                    <xdr:rowOff>12700</xdr:rowOff>
                  </from>
                  <to>
                    <xdr:col>47</xdr:col>
                    <xdr:colOff>12700</xdr:colOff>
                    <xdr:row>465</xdr:row>
                    <xdr:rowOff>12700</xdr:rowOff>
                  </to>
                </anchor>
              </controlPr>
            </control>
          </mc:Choice>
        </mc:AlternateContent>
        <mc:AlternateContent xmlns:mc="http://schemas.openxmlformats.org/markup-compatibility/2006">
          <mc:Choice Requires="x14">
            <control shapeId="1872" r:id="rId165" name="Group Box 848">
              <controlPr defaultSize="0" autoFill="0" autoPict="0">
                <anchor moveWithCells="1">
                  <from>
                    <xdr:col>28</xdr:col>
                    <xdr:colOff>0</xdr:colOff>
                    <xdr:row>467</xdr:row>
                    <xdr:rowOff>0</xdr:rowOff>
                  </from>
                  <to>
                    <xdr:col>47</xdr:col>
                    <xdr:colOff>12700</xdr:colOff>
                    <xdr:row>473</xdr:row>
                    <xdr:rowOff>12700</xdr:rowOff>
                  </to>
                </anchor>
              </controlPr>
            </control>
          </mc:Choice>
        </mc:AlternateContent>
        <mc:AlternateContent xmlns:mc="http://schemas.openxmlformats.org/markup-compatibility/2006">
          <mc:Choice Requires="x14">
            <control shapeId="1873" r:id="rId166" name="Group Box 849">
              <controlPr defaultSize="0" autoFill="0" autoPict="0">
                <anchor moveWithCells="1">
                  <from>
                    <xdr:col>28</xdr:col>
                    <xdr:colOff>0</xdr:colOff>
                    <xdr:row>475</xdr:row>
                    <xdr:rowOff>0</xdr:rowOff>
                  </from>
                  <to>
                    <xdr:col>47</xdr:col>
                    <xdr:colOff>12700</xdr:colOff>
                    <xdr:row>478</xdr:row>
                    <xdr:rowOff>12700</xdr:rowOff>
                  </to>
                </anchor>
              </controlPr>
            </control>
          </mc:Choice>
        </mc:AlternateContent>
        <mc:AlternateContent xmlns:mc="http://schemas.openxmlformats.org/markup-compatibility/2006">
          <mc:Choice Requires="x14">
            <control shapeId="1874" r:id="rId167" name="Group Box 850">
              <controlPr defaultSize="0" autoFill="0" autoPict="0">
                <anchor moveWithCells="1">
                  <from>
                    <xdr:col>28</xdr:col>
                    <xdr:colOff>0</xdr:colOff>
                    <xdr:row>488</xdr:row>
                    <xdr:rowOff>0</xdr:rowOff>
                  </from>
                  <to>
                    <xdr:col>29</xdr:col>
                    <xdr:colOff>0</xdr:colOff>
                    <xdr:row>490</xdr:row>
                    <xdr:rowOff>12700</xdr:rowOff>
                  </to>
                </anchor>
              </controlPr>
            </control>
          </mc:Choice>
        </mc:AlternateContent>
        <mc:AlternateContent xmlns:mc="http://schemas.openxmlformats.org/markup-compatibility/2006">
          <mc:Choice Requires="x14">
            <control shapeId="1875" r:id="rId168" name="Option Button 851">
              <controlPr defaultSize="0" autoFill="0" autoLine="0" autoPict="0" altText="">
                <anchor moveWithCells="1">
                  <from>
                    <xdr:col>28</xdr:col>
                    <xdr:colOff>19050</xdr:colOff>
                    <xdr:row>459</xdr:row>
                    <xdr:rowOff>31750</xdr:rowOff>
                  </from>
                  <to>
                    <xdr:col>29</xdr:col>
                    <xdr:colOff>0</xdr:colOff>
                    <xdr:row>459</xdr:row>
                    <xdr:rowOff>285750</xdr:rowOff>
                  </to>
                </anchor>
              </controlPr>
            </control>
          </mc:Choice>
        </mc:AlternateContent>
        <mc:AlternateContent xmlns:mc="http://schemas.openxmlformats.org/markup-compatibility/2006">
          <mc:Choice Requires="x14">
            <control shapeId="1876" r:id="rId169" name="Option Button 852">
              <controlPr defaultSize="0" autoFill="0" autoLine="0" autoPict="0">
                <anchor moveWithCells="1">
                  <from>
                    <xdr:col>28</xdr:col>
                    <xdr:colOff>12700</xdr:colOff>
                    <xdr:row>460</xdr:row>
                    <xdr:rowOff>12700</xdr:rowOff>
                  </from>
                  <to>
                    <xdr:col>29</xdr:col>
                    <xdr:colOff>0</xdr:colOff>
                    <xdr:row>460</xdr:row>
                    <xdr:rowOff>304800</xdr:rowOff>
                  </to>
                </anchor>
              </controlPr>
            </control>
          </mc:Choice>
        </mc:AlternateContent>
        <mc:AlternateContent xmlns:mc="http://schemas.openxmlformats.org/markup-compatibility/2006">
          <mc:Choice Requires="x14">
            <control shapeId="1877" r:id="rId170" name="Option Button 853">
              <controlPr defaultSize="0" autoFill="0" autoLine="0" autoPict="0">
                <anchor moveWithCells="1">
                  <from>
                    <xdr:col>28</xdr:col>
                    <xdr:colOff>19050</xdr:colOff>
                    <xdr:row>461</xdr:row>
                    <xdr:rowOff>12700</xdr:rowOff>
                  </from>
                  <to>
                    <xdr:col>28</xdr:col>
                    <xdr:colOff>222250</xdr:colOff>
                    <xdr:row>461</xdr:row>
                    <xdr:rowOff>298450</xdr:rowOff>
                  </to>
                </anchor>
              </controlPr>
            </control>
          </mc:Choice>
        </mc:AlternateContent>
        <mc:AlternateContent xmlns:mc="http://schemas.openxmlformats.org/markup-compatibility/2006">
          <mc:Choice Requires="x14">
            <control shapeId="1878" r:id="rId171" name="Option Button 854">
              <controlPr defaultSize="0" autoFill="0" autoLine="0" autoPict="0">
                <anchor moveWithCells="1">
                  <from>
                    <xdr:col>28</xdr:col>
                    <xdr:colOff>19050</xdr:colOff>
                    <xdr:row>462</xdr:row>
                    <xdr:rowOff>12700</xdr:rowOff>
                  </from>
                  <to>
                    <xdr:col>29</xdr:col>
                    <xdr:colOff>0</xdr:colOff>
                    <xdr:row>463</xdr:row>
                    <xdr:rowOff>0</xdr:rowOff>
                  </to>
                </anchor>
              </controlPr>
            </control>
          </mc:Choice>
        </mc:AlternateContent>
        <mc:AlternateContent xmlns:mc="http://schemas.openxmlformats.org/markup-compatibility/2006">
          <mc:Choice Requires="x14">
            <control shapeId="1879" r:id="rId172" name="Option Button 855">
              <controlPr defaultSize="0" autoFill="0" autoLine="0" autoPict="0">
                <anchor moveWithCells="1">
                  <from>
                    <xdr:col>28</xdr:col>
                    <xdr:colOff>19050</xdr:colOff>
                    <xdr:row>463</xdr:row>
                    <xdr:rowOff>12700</xdr:rowOff>
                  </from>
                  <to>
                    <xdr:col>29</xdr:col>
                    <xdr:colOff>0</xdr:colOff>
                    <xdr:row>464</xdr:row>
                    <xdr:rowOff>0</xdr:rowOff>
                  </to>
                </anchor>
              </controlPr>
            </control>
          </mc:Choice>
        </mc:AlternateContent>
        <mc:AlternateContent xmlns:mc="http://schemas.openxmlformats.org/markup-compatibility/2006">
          <mc:Choice Requires="x14">
            <control shapeId="1880" r:id="rId173" name="Option Button 856">
              <controlPr defaultSize="0" autoFill="0" autoLine="0" autoPict="0" altText="">
                <anchor moveWithCells="1">
                  <from>
                    <xdr:col>28</xdr:col>
                    <xdr:colOff>12700</xdr:colOff>
                    <xdr:row>464</xdr:row>
                    <xdr:rowOff>0</xdr:rowOff>
                  </from>
                  <to>
                    <xdr:col>29</xdr:col>
                    <xdr:colOff>0</xdr:colOff>
                    <xdr:row>465</xdr:row>
                    <xdr:rowOff>12700</xdr:rowOff>
                  </to>
                </anchor>
              </controlPr>
            </control>
          </mc:Choice>
        </mc:AlternateContent>
        <mc:AlternateContent xmlns:mc="http://schemas.openxmlformats.org/markup-compatibility/2006">
          <mc:Choice Requires="x14">
            <control shapeId="1882" r:id="rId174" name="Option Button 858">
              <controlPr defaultSize="0" autoFill="0" autoLine="0" autoPict="0">
                <anchor moveWithCells="1">
                  <from>
                    <xdr:col>28</xdr:col>
                    <xdr:colOff>19050</xdr:colOff>
                    <xdr:row>467</xdr:row>
                    <xdr:rowOff>19050</xdr:rowOff>
                  </from>
                  <to>
                    <xdr:col>29</xdr:col>
                    <xdr:colOff>0</xdr:colOff>
                    <xdr:row>468</xdr:row>
                    <xdr:rowOff>0</xdr:rowOff>
                  </to>
                </anchor>
              </controlPr>
            </control>
          </mc:Choice>
        </mc:AlternateContent>
        <mc:AlternateContent xmlns:mc="http://schemas.openxmlformats.org/markup-compatibility/2006">
          <mc:Choice Requires="x14">
            <control shapeId="1883" r:id="rId175" name="Option Button 859">
              <controlPr defaultSize="0" autoFill="0" autoLine="0" autoPict="0">
                <anchor moveWithCells="1">
                  <from>
                    <xdr:col>28</xdr:col>
                    <xdr:colOff>19050</xdr:colOff>
                    <xdr:row>468</xdr:row>
                    <xdr:rowOff>12700</xdr:rowOff>
                  </from>
                  <to>
                    <xdr:col>29</xdr:col>
                    <xdr:colOff>0</xdr:colOff>
                    <xdr:row>469</xdr:row>
                    <xdr:rowOff>0</xdr:rowOff>
                  </to>
                </anchor>
              </controlPr>
            </control>
          </mc:Choice>
        </mc:AlternateContent>
        <mc:AlternateContent xmlns:mc="http://schemas.openxmlformats.org/markup-compatibility/2006">
          <mc:Choice Requires="x14">
            <control shapeId="1884" r:id="rId176" name="Option Button 860">
              <controlPr defaultSize="0" autoFill="0" autoLine="0" autoPict="0">
                <anchor moveWithCells="1">
                  <from>
                    <xdr:col>28</xdr:col>
                    <xdr:colOff>19050</xdr:colOff>
                    <xdr:row>469</xdr:row>
                    <xdr:rowOff>12700</xdr:rowOff>
                  </from>
                  <to>
                    <xdr:col>29</xdr:col>
                    <xdr:colOff>0</xdr:colOff>
                    <xdr:row>470</xdr:row>
                    <xdr:rowOff>0</xdr:rowOff>
                  </to>
                </anchor>
              </controlPr>
            </control>
          </mc:Choice>
        </mc:AlternateContent>
        <mc:AlternateContent xmlns:mc="http://schemas.openxmlformats.org/markup-compatibility/2006">
          <mc:Choice Requires="x14">
            <control shapeId="1885" r:id="rId177" name="Option Button 861">
              <controlPr defaultSize="0" autoFill="0" autoLine="0" autoPict="0">
                <anchor moveWithCells="1">
                  <from>
                    <xdr:col>28</xdr:col>
                    <xdr:colOff>19050</xdr:colOff>
                    <xdr:row>470</xdr:row>
                    <xdr:rowOff>12700</xdr:rowOff>
                  </from>
                  <to>
                    <xdr:col>29</xdr:col>
                    <xdr:colOff>0</xdr:colOff>
                    <xdr:row>471</xdr:row>
                    <xdr:rowOff>0</xdr:rowOff>
                  </to>
                </anchor>
              </controlPr>
            </control>
          </mc:Choice>
        </mc:AlternateContent>
        <mc:AlternateContent xmlns:mc="http://schemas.openxmlformats.org/markup-compatibility/2006">
          <mc:Choice Requires="x14">
            <control shapeId="1886" r:id="rId178" name="Option Button 862">
              <controlPr defaultSize="0" autoFill="0" autoLine="0" autoPict="0">
                <anchor moveWithCells="1">
                  <from>
                    <xdr:col>28</xdr:col>
                    <xdr:colOff>12700</xdr:colOff>
                    <xdr:row>475</xdr:row>
                    <xdr:rowOff>12700</xdr:rowOff>
                  </from>
                  <to>
                    <xdr:col>28</xdr:col>
                    <xdr:colOff>222250</xdr:colOff>
                    <xdr:row>476</xdr:row>
                    <xdr:rowOff>12700</xdr:rowOff>
                  </to>
                </anchor>
              </controlPr>
            </control>
          </mc:Choice>
        </mc:AlternateContent>
        <mc:AlternateContent xmlns:mc="http://schemas.openxmlformats.org/markup-compatibility/2006">
          <mc:Choice Requires="x14">
            <control shapeId="1887" r:id="rId179" name="Option Button 863">
              <controlPr defaultSize="0" autoFill="0" autoLine="0" autoPict="0">
                <anchor moveWithCells="1">
                  <from>
                    <xdr:col>28</xdr:col>
                    <xdr:colOff>12700</xdr:colOff>
                    <xdr:row>476</xdr:row>
                    <xdr:rowOff>12700</xdr:rowOff>
                  </from>
                  <to>
                    <xdr:col>28</xdr:col>
                    <xdr:colOff>222250</xdr:colOff>
                    <xdr:row>477</xdr:row>
                    <xdr:rowOff>12700</xdr:rowOff>
                  </to>
                </anchor>
              </controlPr>
            </control>
          </mc:Choice>
        </mc:AlternateContent>
        <mc:AlternateContent xmlns:mc="http://schemas.openxmlformats.org/markup-compatibility/2006">
          <mc:Choice Requires="x14">
            <control shapeId="1888" r:id="rId180" name="Option Button 864">
              <controlPr defaultSize="0" autoFill="0" autoLine="0" autoPict="0">
                <anchor moveWithCells="1">
                  <from>
                    <xdr:col>28</xdr:col>
                    <xdr:colOff>12700</xdr:colOff>
                    <xdr:row>477</xdr:row>
                    <xdr:rowOff>12700</xdr:rowOff>
                  </from>
                  <to>
                    <xdr:col>28</xdr:col>
                    <xdr:colOff>222250</xdr:colOff>
                    <xdr:row>478</xdr:row>
                    <xdr:rowOff>12700</xdr:rowOff>
                  </to>
                </anchor>
              </controlPr>
            </control>
          </mc:Choice>
        </mc:AlternateContent>
        <mc:AlternateContent xmlns:mc="http://schemas.openxmlformats.org/markup-compatibility/2006">
          <mc:Choice Requires="x14">
            <control shapeId="1889" r:id="rId181" name="Option Button 865">
              <controlPr defaultSize="0" autoFill="0" autoLine="0" autoPict="0">
                <anchor moveWithCells="1">
                  <from>
                    <xdr:col>28</xdr:col>
                    <xdr:colOff>12700</xdr:colOff>
                    <xdr:row>488</xdr:row>
                    <xdr:rowOff>12700</xdr:rowOff>
                  </from>
                  <to>
                    <xdr:col>28</xdr:col>
                    <xdr:colOff>222250</xdr:colOff>
                    <xdr:row>489</xdr:row>
                    <xdr:rowOff>0</xdr:rowOff>
                  </to>
                </anchor>
              </controlPr>
            </control>
          </mc:Choice>
        </mc:AlternateContent>
        <mc:AlternateContent xmlns:mc="http://schemas.openxmlformats.org/markup-compatibility/2006">
          <mc:Choice Requires="x14">
            <control shapeId="1890" r:id="rId182" name="Option Button 866">
              <controlPr defaultSize="0" autoFill="0" autoLine="0" autoPict="0">
                <anchor moveWithCells="1">
                  <from>
                    <xdr:col>28</xdr:col>
                    <xdr:colOff>12700</xdr:colOff>
                    <xdr:row>489</xdr:row>
                    <xdr:rowOff>12700</xdr:rowOff>
                  </from>
                  <to>
                    <xdr:col>28</xdr:col>
                    <xdr:colOff>222250</xdr:colOff>
                    <xdr:row>490</xdr:row>
                    <xdr:rowOff>0</xdr:rowOff>
                  </to>
                </anchor>
              </controlPr>
            </control>
          </mc:Choice>
        </mc:AlternateContent>
        <mc:AlternateContent xmlns:mc="http://schemas.openxmlformats.org/markup-compatibility/2006">
          <mc:Choice Requires="x14">
            <control shapeId="1891" r:id="rId183" name="Check Box 867">
              <controlPr defaultSize="0" autoFill="0" autoLine="0" autoPict="0">
                <anchor moveWithCells="1">
                  <from>
                    <xdr:col>28</xdr:col>
                    <xdr:colOff>12700</xdr:colOff>
                    <xdr:row>509</xdr:row>
                    <xdr:rowOff>0</xdr:rowOff>
                  </from>
                  <to>
                    <xdr:col>29</xdr:col>
                    <xdr:colOff>0</xdr:colOff>
                    <xdr:row>510</xdr:row>
                    <xdr:rowOff>0</xdr:rowOff>
                  </to>
                </anchor>
              </controlPr>
            </control>
          </mc:Choice>
        </mc:AlternateContent>
        <mc:AlternateContent xmlns:mc="http://schemas.openxmlformats.org/markup-compatibility/2006">
          <mc:Choice Requires="x14">
            <control shapeId="1892" r:id="rId184" name="Option Button 868">
              <controlPr defaultSize="0" autoFill="0" autoLine="0" autoPict="0">
                <anchor moveWithCells="1">
                  <from>
                    <xdr:col>28</xdr:col>
                    <xdr:colOff>19050</xdr:colOff>
                    <xdr:row>471</xdr:row>
                    <xdr:rowOff>12700</xdr:rowOff>
                  </from>
                  <to>
                    <xdr:col>29</xdr:col>
                    <xdr:colOff>0</xdr:colOff>
                    <xdr:row>472</xdr:row>
                    <xdr:rowOff>0</xdr:rowOff>
                  </to>
                </anchor>
              </controlPr>
            </control>
          </mc:Choice>
        </mc:AlternateContent>
        <mc:AlternateContent xmlns:mc="http://schemas.openxmlformats.org/markup-compatibility/2006">
          <mc:Choice Requires="x14">
            <control shapeId="1894" r:id="rId185" name="Option Button 870">
              <controlPr defaultSize="0" autoFill="0" autoLine="0" autoPict="0">
                <anchor moveWithCells="1">
                  <from>
                    <xdr:col>28</xdr:col>
                    <xdr:colOff>19050</xdr:colOff>
                    <xdr:row>472</xdr:row>
                    <xdr:rowOff>12700</xdr:rowOff>
                  </from>
                  <to>
                    <xdr:col>29</xdr:col>
                    <xdr:colOff>0</xdr:colOff>
                    <xdr:row>473</xdr:row>
                    <xdr:rowOff>0</xdr:rowOff>
                  </to>
                </anchor>
              </controlPr>
            </control>
          </mc:Choice>
        </mc:AlternateContent>
        <mc:AlternateContent xmlns:mc="http://schemas.openxmlformats.org/markup-compatibility/2006">
          <mc:Choice Requires="x14">
            <control shapeId="1895" r:id="rId186" name="Option Button 871">
              <controlPr defaultSize="0" autoFill="0" autoLine="0" autoPict="0">
                <anchor moveWithCells="1">
                  <from>
                    <xdr:col>25</xdr:col>
                    <xdr:colOff>146050</xdr:colOff>
                    <xdr:row>56</xdr:row>
                    <xdr:rowOff>0</xdr:rowOff>
                  </from>
                  <to>
                    <xdr:col>26</xdr:col>
                    <xdr:colOff>228600</xdr:colOff>
                    <xdr:row>57</xdr:row>
                    <xdr:rowOff>12700</xdr:rowOff>
                  </to>
                </anchor>
              </controlPr>
            </control>
          </mc:Choice>
        </mc:AlternateContent>
        <mc:AlternateContent xmlns:mc="http://schemas.openxmlformats.org/markup-compatibility/2006">
          <mc:Choice Requires="x14">
            <control shapeId="1896" r:id="rId187" name="Option Button 872">
              <controlPr defaultSize="0" autoFill="0" autoLine="0" autoPict="0">
                <anchor moveWithCells="1">
                  <from>
                    <xdr:col>25</xdr:col>
                    <xdr:colOff>146050</xdr:colOff>
                    <xdr:row>57</xdr:row>
                    <xdr:rowOff>0</xdr:rowOff>
                  </from>
                  <to>
                    <xdr:col>26</xdr:col>
                    <xdr:colOff>228600</xdr:colOff>
                    <xdr:row>58</xdr:row>
                    <xdr:rowOff>12700</xdr:rowOff>
                  </to>
                </anchor>
              </controlPr>
            </control>
          </mc:Choice>
        </mc:AlternateContent>
        <mc:AlternateContent xmlns:mc="http://schemas.openxmlformats.org/markup-compatibility/2006">
          <mc:Choice Requires="x14">
            <control shapeId="1898" r:id="rId188" name="Check Box 874">
              <controlPr defaultSize="0" autoFill="0" autoLine="0" autoPict="0">
                <anchor moveWithCells="1">
                  <from>
                    <xdr:col>27</xdr:col>
                    <xdr:colOff>133350</xdr:colOff>
                    <xdr:row>56</xdr:row>
                    <xdr:rowOff>0</xdr:rowOff>
                  </from>
                  <to>
                    <xdr:col>28</xdr:col>
                    <xdr:colOff>165100</xdr:colOff>
                    <xdr:row>56</xdr:row>
                    <xdr:rowOff>184150</xdr:rowOff>
                  </to>
                </anchor>
              </controlPr>
            </control>
          </mc:Choice>
        </mc:AlternateContent>
        <mc:AlternateContent xmlns:mc="http://schemas.openxmlformats.org/markup-compatibility/2006">
          <mc:Choice Requires="x14">
            <control shapeId="1899" r:id="rId189" name="Check Box 875">
              <controlPr defaultSize="0" autoFill="0" autoLine="0" autoPict="0">
                <anchor moveWithCells="1">
                  <from>
                    <xdr:col>27</xdr:col>
                    <xdr:colOff>133350</xdr:colOff>
                    <xdr:row>57</xdr:row>
                    <xdr:rowOff>0</xdr:rowOff>
                  </from>
                  <to>
                    <xdr:col>28</xdr:col>
                    <xdr:colOff>165100</xdr:colOff>
                    <xdr:row>57</xdr:row>
                    <xdr:rowOff>184150</xdr:rowOff>
                  </to>
                </anchor>
              </controlPr>
            </control>
          </mc:Choice>
        </mc:AlternateContent>
        <mc:AlternateContent xmlns:mc="http://schemas.openxmlformats.org/markup-compatibility/2006">
          <mc:Choice Requires="x14">
            <control shapeId="1912" r:id="rId190" name="Option Button 888">
              <controlPr defaultSize="0" autoFill="0" autoLine="0" autoPict="0">
                <anchor moveWithCells="1">
                  <from>
                    <xdr:col>28</xdr:col>
                    <xdr:colOff>0</xdr:colOff>
                    <xdr:row>245</xdr:row>
                    <xdr:rowOff>76200</xdr:rowOff>
                  </from>
                  <to>
                    <xdr:col>47</xdr:col>
                    <xdr:colOff>12700</xdr:colOff>
                    <xdr:row>245</xdr:row>
                    <xdr:rowOff>476250</xdr:rowOff>
                  </to>
                </anchor>
              </controlPr>
            </control>
          </mc:Choice>
        </mc:AlternateContent>
        <mc:AlternateContent xmlns:mc="http://schemas.openxmlformats.org/markup-compatibility/2006">
          <mc:Choice Requires="x14">
            <control shapeId="1913" r:id="rId191" name="Option Button 889">
              <controlPr defaultSize="0" autoFill="0" autoLine="0" autoPict="0">
                <anchor moveWithCells="1">
                  <from>
                    <xdr:col>28</xdr:col>
                    <xdr:colOff>19050</xdr:colOff>
                    <xdr:row>268</xdr:row>
                    <xdr:rowOff>69850</xdr:rowOff>
                  </from>
                  <to>
                    <xdr:col>28</xdr:col>
                    <xdr:colOff>184150</xdr:colOff>
                    <xdr:row>268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F192"/>
  <sheetViews>
    <sheetView showGridLines="0" zoomScaleNormal="100" zoomScaleSheetLayoutView="55" zoomScalePageLayoutView="85" workbookViewId="0">
      <selection activeCell="A26" sqref="A26:G26"/>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hidden="1"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12.5" style="119" customWidth="1"/>
    <col min="30" max="30" width="12.5" style="204"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customWidth="1"/>
    <col min="43" max="43" width="10.75" style="118" customWidth="1"/>
    <col min="44" max="16384" width="10.75" style="118"/>
  </cols>
  <sheetData>
    <row r="1" spans="1:43" x14ac:dyDescent="0.3">
      <c r="AE1" s="268"/>
      <c r="AF1" s="151"/>
      <c r="AG1" s="151"/>
      <c r="AH1" s="151"/>
      <c r="AI1" s="151"/>
      <c r="AJ1" s="151"/>
    </row>
    <row r="2" spans="1:43" x14ac:dyDescent="0.3">
      <c r="AE2" s="692"/>
      <c r="AF2" s="692"/>
      <c r="AG2" s="692"/>
      <c r="AH2" s="692"/>
      <c r="AI2" s="692"/>
      <c r="AJ2" s="692"/>
      <c r="AK2" s="692"/>
      <c r="AL2" s="692"/>
      <c r="AM2" s="692"/>
      <c r="AN2" s="692"/>
      <c r="AO2" s="692"/>
      <c r="AP2" s="692"/>
      <c r="AQ2" s="692"/>
    </row>
    <row r="3" spans="1:43" x14ac:dyDescent="0.3">
      <c r="AE3" s="698"/>
      <c r="AF3" s="698"/>
      <c r="AG3" s="698"/>
      <c r="AH3" s="698"/>
      <c r="AI3" s="698"/>
      <c r="AJ3" s="698"/>
      <c r="AK3" s="698"/>
      <c r="AL3" s="698"/>
      <c r="AM3" s="698"/>
      <c r="AN3" s="698"/>
      <c r="AO3" s="698"/>
      <c r="AP3" s="698"/>
      <c r="AQ3" s="707"/>
    </row>
    <row r="4" spans="1:43" x14ac:dyDescent="0.3">
      <c r="AE4" s="698"/>
      <c r="AF4" s="698"/>
      <c r="AG4" s="698"/>
      <c r="AH4" s="698"/>
      <c r="AI4" s="698"/>
      <c r="AJ4" s="698"/>
      <c r="AK4" s="698"/>
      <c r="AL4" s="698"/>
      <c r="AM4" s="698"/>
      <c r="AN4" s="698"/>
      <c r="AO4" s="698"/>
      <c r="AP4" s="698"/>
      <c r="AQ4" s="707"/>
    </row>
    <row r="5" spans="1:43" x14ac:dyDescent="0.3">
      <c r="AE5" s="698"/>
      <c r="AF5" s="698"/>
      <c r="AG5" s="698"/>
      <c r="AH5" s="698"/>
      <c r="AI5" s="698"/>
      <c r="AJ5" s="698"/>
      <c r="AK5" s="698"/>
      <c r="AL5" s="698"/>
      <c r="AM5" s="698"/>
      <c r="AN5" s="698"/>
      <c r="AO5" s="698"/>
      <c r="AP5" s="698"/>
      <c r="AQ5" s="707"/>
    </row>
    <row r="6" spans="1:43" x14ac:dyDescent="0.3">
      <c r="AE6" s="698"/>
      <c r="AF6" s="707"/>
      <c r="AG6" s="707"/>
      <c r="AH6" s="707"/>
      <c r="AI6" s="707"/>
      <c r="AJ6" s="707"/>
      <c r="AK6" s="707"/>
      <c r="AL6" s="707"/>
      <c r="AM6" s="707"/>
      <c r="AN6" s="707"/>
      <c r="AO6" s="707"/>
      <c r="AP6" s="707"/>
      <c r="AQ6" s="707"/>
    </row>
    <row r="7" spans="1:43" x14ac:dyDescent="0.3">
      <c r="AE7" s="318"/>
      <c r="AF7" s="319"/>
      <c r="AG7" s="319"/>
      <c r="AH7" s="319"/>
      <c r="AI7" s="319"/>
      <c r="AJ7" s="319"/>
      <c r="AK7" s="319"/>
      <c r="AL7" s="319"/>
      <c r="AM7" s="319"/>
      <c r="AN7" s="319"/>
      <c r="AO7" s="319"/>
      <c r="AP7" s="319"/>
      <c r="AQ7" s="319"/>
    </row>
    <row r="8" spans="1:43" x14ac:dyDescent="0.3">
      <c r="AE8" s="318"/>
      <c r="AF8" s="319"/>
      <c r="AG8" s="319"/>
      <c r="AH8" s="319"/>
      <c r="AI8" s="319"/>
      <c r="AJ8" s="319"/>
      <c r="AK8" s="319"/>
      <c r="AL8" s="319"/>
      <c r="AM8" s="319"/>
      <c r="AN8" s="319"/>
      <c r="AO8" s="319"/>
      <c r="AP8" s="319"/>
      <c r="AQ8" s="319"/>
    </row>
    <row r="9" spans="1:43" ht="37.5" customHeight="1" x14ac:dyDescent="0.3">
      <c r="A9" s="813" t="s">
        <v>310</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E9" s="318"/>
      <c r="AF9" s="319"/>
      <c r="AG9" s="319"/>
      <c r="AH9" s="319"/>
      <c r="AI9" s="319"/>
      <c r="AJ9" s="319"/>
      <c r="AK9" s="319"/>
      <c r="AL9" s="319"/>
      <c r="AM9" s="319"/>
      <c r="AN9" s="319"/>
      <c r="AO9" s="319"/>
      <c r="AP9" s="319"/>
      <c r="AQ9" s="319"/>
    </row>
    <row r="10" spans="1:43" x14ac:dyDescent="0.3">
      <c r="AE10" s="318"/>
      <c r="AF10" s="319"/>
      <c r="AG10" s="319"/>
      <c r="AH10" s="319"/>
      <c r="AI10" s="319"/>
      <c r="AJ10" s="319"/>
      <c r="AK10" s="319"/>
      <c r="AL10" s="319"/>
      <c r="AM10" s="319"/>
      <c r="AN10" s="319"/>
      <c r="AO10" s="319"/>
      <c r="AP10" s="319"/>
      <c r="AQ10" s="319"/>
    </row>
    <row r="11" spans="1:43" ht="18" x14ac:dyDescent="0.3">
      <c r="A11" s="621" t="s">
        <v>27</v>
      </c>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E11" s="318"/>
      <c r="AF11" s="319"/>
      <c r="AG11" s="319"/>
      <c r="AH11" s="319"/>
      <c r="AI11" s="319"/>
      <c r="AJ11" s="319"/>
      <c r="AK11" s="319"/>
      <c r="AL11" s="319"/>
      <c r="AM11" s="319"/>
      <c r="AN11" s="319"/>
      <c r="AO11" s="319"/>
      <c r="AP11" s="319"/>
      <c r="AQ11" s="319"/>
    </row>
    <row r="12" spans="1:43" x14ac:dyDescent="0.3">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343"/>
      <c r="AE12" s="318"/>
      <c r="AF12" s="319"/>
      <c r="AG12" s="319"/>
      <c r="AH12" s="319"/>
      <c r="AI12" s="319"/>
      <c r="AJ12" s="319"/>
      <c r="AK12" s="319"/>
      <c r="AL12" s="319"/>
      <c r="AM12" s="319"/>
      <c r="AN12" s="319"/>
      <c r="AO12" s="319"/>
      <c r="AP12" s="319"/>
      <c r="AQ12" s="319"/>
    </row>
    <row r="13" spans="1:43" ht="14.25" customHeight="1" x14ac:dyDescent="0.3">
      <c r="A13" s="590" t="s">
        <v>311</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797"/>
      <c r="AE13" s="318"/>
      <c r="AF13" s="319"/>
      <c r="AG13" s="319"/>
      <c r="AH13" s="319"/>
      <c r="AI13" s="319"/>
      <c r="AJ13" s="319"/>
      <c r="AK13" s="319"/>
      <c r="AL13" s="319"/>
      <c r="AM13" s="319"/>
      <c r="AN13" s="319"/>
      <c r="AO13" s="319"/>
      <c r="AP13" s="319"/>
      <c r="AQ13" s="319"/>
    </row>
    <row r="14" spans="1:43" x14ac:dyDescent="0.3">
      <c r="A14" s="178"/>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3"/>
      <c r="AE14" s="318"/>
      <c r="AF14" s="319"/>
      <c r="AG14" s="319"/>
      <c r="AH14" s="319"/>
      <c r="AI14" s="319"/>
      <c r="AJ14" s="319"/>
      <c r="AK14" s="319"/>
      <c r="AL14" s="319"/>
      <c r="AM14" s="319"/>
      <c r="AN14" s="319"/>
      <c r="AO14" s="319"/>
      <c r="AP14" s="319"/>
      <c r="AQ14" s="319"/>
    </row>
    <row r="15" spans="1:43" ht="107.25" customHeight="1" x14ac:dyDescent="0.3">
      <c r="A15" s="783" t="s">
        <v>380</v>
      </c>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2"/>
      <c r="AE15" s="318"/>
      <c r="AF15" s="319"/>
      <c r="AG15" s="319"/>
      <c r="AH15" s="319"/>
      <c r="AI15" s="319"/>
      <c r="AJ15" s="319"/>
      <c r="AK15" s="319"/>
      <c r="AL15" s="319"/>
      <c r="AM15" s="319"/>
      <c r="AN15" s="319"/>
      <c r="AO15" s="319"/>
      <c r="AP15" s="319"/>
      <c r="AQ15" s="319"/>
    </row>
    <row r="16" spans="1:43" ht="42" customHeight="1" x14ac:dyDescent="0.3">
      <c r="A16" s="586" t="str">
        <f>"Für die Kategorie Ihres Projekts werden die direkten Umweltwirkungen gegenüber den indirekten im Verhältnis "&amp;AO16&amp;" gewichtet."</f>
        <v>Für die Kategorie Ihres Projekts werden die direkten Umweltwirkungen gegenüber den indirekten im Verhältnis 40:60 gewichtet.</v>
      </c>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8"/>
      <c r="AE16" s="402"/>
      <c r="AF16" s="403"/>
      <c r="AG16" s="403"/>
      <c r="AH16" s="403"/>
      <c r="AI16" s="403"/>
      <c r="AJ16" s="403"/>
      <c r="AK16" s="403"/>
      <c r="AL16" s="403"/>
      <c r="AM16" s="403"/>
      <c r="AN16" s="403"/>
      <c r="AO16" s="403" t="str">
        <f>'Auswertung Querschnittsziele'!J63</f>
        <v>40:60</v>
      </c>
      <c r="AP16" s="403"/>
      <c r="AQ16" s="403"/>
    </row>
    <row r="17" spans="1:58" ht="283.5" customHeight="1" x14ac:dyDescent="0.3">
      <c r="A17" s="799" t="s">
        <v>378</v>
      </c>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80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row>
    <row r="18" spans="1:58" ht="64.5" customHeight="1" x14ac:dyDescent="0.3">
      <c r="A18" s="783" t="s">
        <v>139</v>
      </c>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2"/>
      <c r="AE18" s="318"/>
      <c r="AF18" s="319"/>
      <c r="AG18" s="319"/>
      <c r="AH18" s="319"/>
      <c r="AI18" s="319"/>
      <c r="AJ18" s="319"/>
      <c r="AK18" s="319"/>
      <c r="AL18" s="319"/>
      <c r="AM18" s="319"/>
      <c r="AN18" s="319"/>
      <c r="AO18" s="319"/>
      <c r="AP18" s="319"/>
      <c r="AQ18" s="319"/>
    </row>
    <row r="19" spans="1:58" ht="78" customHeight="1" x14ac:dyDescent="0.3">
      <c r="A19" s="799" t="s">
        <v>241</v>
      </c>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800"/>
      <c r="AE19" s="318"/>
      <c r="AF19" s="319"/>
      <c r="AG19" s="319"/>
      <c r="AH19" s="319"/>
      <c r="AI19" s="319"/>
      <c r="AJ19" s="319"/>
      <c r="AK19" s="319"/>
      <c r="AL19" s="319"/>
      <c r="AM19" s="319"/>
      <c r="AN19" s="319"/>
      <c r="AO19" s="319"/>
      <c r="AP19" s="319"/>
      <c r="AQ19" s="319"/>
    </row>
    <row r="20" spans="1:58" ht="75" customHeight="1" x14ac:dyDescent="0.3">
      <c r="A20" s="324" t="s">
        <v>90</v>
      </c>
      <c r="B20" s="780" t="s">
        <v>282</v>
      </c>
      <c r="C20" s="780"/>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2"/>
      <c r="AE20" s="318"/>
      <c r="AF20" s="319"/>
      <c r="AG20" s="319"/>
      <c r="AH20" s="319"/>
      <c r="AI20" s="319"/>
      <c r="AJ20" s="319"/>
      <c r="AK20" s="319"/>
      <c r="AL20" s="319"/>
      <c r="AM20" s="319"/>
      <c r="AN20" s="319"/>
      <c r="AO20" s="319"/>
      <c r="AP20" s="319"/>
      <c r="AQ20" s="319"/>
    </row>
    <row r="21" spans="1:58" ht="63.75" customHeight="1" x14ac:dyDescent="0.3">
      <c r="A21" s="783" t="s">
        <v>215</v>
      </c>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C21" s="782"/>
      <c r="AE21" s="318"/>
      <c r="AF21" s="319"/>
      <c r="AG21" s="319"/>
      <c r="AH21" s="319"/>
      <c r="AI21" s="319"/>
      <c r="AJ21" s="319"/>
      <c r="AK21" s="319"/>
      <c r="AL21" s="319"/>
      <c r="AM21" s="319"/>
      <c r="AN21" s="319"/>
      <c r="AO21" s="319"/>
      <c r="AP21" s="319"/>
      <c r="AQ21" s="319"/>
    </row>
    <row r="22" spans="1:58" ht="96" customHeight="1" x14ac:dyDescent="0.3">
      <c r="A22" s="783" t="s">
        <v>337</v>
      </c>
      <c r="B22" s="781"/>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2"/>
      <c r="AE22" s="318"/>
      <c r="AF22" s="318"/>
      <c r="AG22" s="318"/>
      <c r="AH22" s="318"/>
      <c r="AI22" s="318"/>
      <c r="AJ22" s="318"/>
      <c r="AK22" s="318"/>
      <c r="AL22" s="318"/>
      <c r="AM22" s="318"/>
      <c r="AN22" s="318"/>
      <c r="AO22" s="318"/>
      <c r="AP22" s="318"/>
      <c r="AQ22" s="318"/>
    </row>
    <row r="23" spans="1:58" ht="39.75" customHeight="1" x14ac:dyDescent="0.3">
      <c r="A23" s="790" t="s">
        <v>379</v>
      </c>
      <c r="B23" s="791"/>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2"/>
      <c r="AQ23" s="405"/>
      <c r="AR23" s="406"/>
      <c r="AS23" s="406"/>
    </row>
    <row r="24" spans="1:58" ht="14.25" customHeight="1" x14ac:dyDescent="0.3">
      <c r="A24" s="394"/>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row>
    <row r="25" spans="1:58" customFormat="1" ht="129.65" customHeight="1" x14ac:dyDescent="0.3">
      <c r="A25" s="787" t="s">
        <v>142</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9"/>
      <c r="AD25" s="449"/>
    </row>
    <row r="26" spans="1:58" customFormat="1" x14ac:dyDescent="0.3">
      <c r="A26" s="801" t="s">
        <v>365</v>
      </c>
      <c r="B26" s="801"/>
      <c r="C26" s="801"/>
      <c r="D26" s="801"/>
      <c r="E26" s="801"/>
      <c r="F26" s="801"/>
      <c r="G26" s="801"/>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1:58" customFormat="1" ht="70.900000000000006" customHeight="1" x14ac:dyDescent="0.3">
      <c r="A27" s="590" t="s">
        <v>40</v>
      </c>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797"/>
    </row>
    <row r="28" spans="1:58" customFormat="1" ht="70.5" customHeight="1" x14ac:dyDescent="0.3">
      <c r="A28" s="818" t="s">
        <v>76</v>
      </c>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20"/>
    </row>
    <row r="29" spans="1:58" customFormat="1" ht="102" customHeight="1" x14ac:dyDescent="0.3">
      <c r="A29" s="821" t="s">
        <v>91</v>
      </c>
      <c r="B29" s="822"/>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3"/>
    </row>
    <row r="30" spans="1:58" customFormat="1" x14ac:dyDescent="0.3">
      <c r="A30" s="801" t="s">
        <v>365</v>
      </c>
      <c r="B30" s="801"/>
      <c r="C30" s="801"/>
      <c r="D30" s="801"/>
      <c r="E30" s="801"/>
      <c r="F30" s="801"/>
      <c r="G30" s="801"/>
      <c r="H30" s="314"/>
      <c r="I30" s="314"/>
      <c r="J30" s="314"/>
      <c r="K30" s="314"/>
      <c r="L30" s="314"/>
      <c r="M30" s="314"/>
      <c r="N30" s="314"/>
      <c r="O30" s="314"/>
      <c r="P30" s="314"/>
      <c r="Q30" s="314"/>
      <c r="R30" s="314"/>
      <c r="S30" s="314"/>
      <c r="T30" s="314"/>
      <c r="U30" s="314"/>
      <c r="V30" s="314"/>
      <c r="W30" s="314"/>
      <c r="X30" s="314"/>
      <c r="Y30" s="314"/>
      <c r="Z30" s="314"/>
      <c r="AA30" s="314"/>
      <c r="AB30" s="314"/>
      <c r="AC30" s="314"/>
    </row>
    <row r="31" spans="1:58" customFormat="1" ht="249" customHeight="1" x14ac:dyDescent="0.3">
      <c r="A31" s="787" t="s">
        <v>225</v>
      </c>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9"/>
    </row>
    <row r="32" spans="1:58" customFormat="1" ht="16.149999999999999" customHeight="1" x14ac:dyDescent="0.3">
      <c r="A32" s="801" t="s">
        <v>365</v>
      </c>
      <c r="B32" s="801"/>
      <c r="C32" s="801"/>
      <c r="D32" s="801"/>
      <c r="E32" s="801"/>
      <c r="F32" s="801"/>
      <c r="G32" s="801"/>
      <c r="H32" s="315"/>
      <c r="I32" s="315"/>
      <c r="J32" s="315"/>
      <c r="K32" s="315"/>
      <c r="L32" s="315"/>
      <c r="M32" s="315"/>
      <c r="N32" s="315"/>
      <c r="O32" s="315"/>
      <c r="P32" s="315"/>
      <c r="Q32" s="315"/>
      <c r="R32" s="315"/>
      <c r="S32" s="315"/>
      <c r="T32" s="315"/>
      <c r="U32" s="315"/>
      <c r="V32" s="315"/>
      <c r="W32" s="315"/>
      <c r="X32" s="315"/>
      <c r="Y32" s="315"/>
      <c r="Z32" s="315"/>
      <c r="AA32" s="315"/>
      <c r="AB32" s="315"/>
      <c r="AC32" s="315"/>
    </row>
    <row r="33" spans="1:29" customFormat="1" ht="203.5" customHeight="1" x14ac:dyDescent="0.3">
      <c r="A33" s="787" t="s">
        <v>45</v>
      </c>
      <c r="B33" s="788"/>
      <c r="C33" s="788"/>
      <c r="D33" s="788"/>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9"/>
    </row>
    <row r="34" spans="1:29" customFormat="1" x14ac:dyDescent="0.3">
      <c r="A34" s="801" t="s">
        <v>365</v>
      </c>
      <c r="B34" s="801"/>
      <c r="C34" s="801"/>
      <c r="D34" s="801"/>
      <c r="E34" s="801"/>
      <c r="F34" s="801"/>
      <c r="G34" s="801"/>
      <c r="H34" s="315"/>
      <c r="I34" s="315"/>
      <c r="J34" s="315"/>
      <c r="K34" s="315"/>
      <c r="L34" s="315"/>
      <c r="M34" s="315"/>
      <c r="N34" s="315"/>
      <c r="O34" s="315"/>
      <c r="P34" s="315"/>
      <c r="Q34" s="315"/>
      <c r="R34" s="315"/>
      <c r="S34" s="315"/>
      <c r="T34" s="315"/>
      <c r="U34" s="315"/>
      <c r="V34" s="315"/>
      <c r="W34" s="315"/>
      <c r="X34" s="315"/>
      <c r="Y34" s="315"/>
      <c r="Z34" s="315"/>
      <c r="AA34" s="315"/>
      <c r="AB34" s="315"/>
      <c r="AC34" s="315"/>
    </row>
    <row r="35" spans="1:29" customFormat="1" ht="273.75" customHeight="1" x14ac:dyDescent="0.3">
      <c r="A35" s="605" t="s">
        <v>283</v>
      </c>
      <c r="B35" s="606"/>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7"/>
    </row>
    <row r="36" spans="1:29" customFormat="1" x14ac:dyDescent="0.3">
      <c r="A36" s="802" t="s">
        <v>365</v>
      </c>
      <c r="B36" s="802"/>
      <c r="C36" s="802"/>
      <c r="D36" s="802"/>
      <c r="E36" s="802"/>
      <c r="F36" s="802"/>
      <c r="G36" s="802"/>
      <c r="H36" s="315"/>
      <c r="I36" s="315"/>
      <c r="J36" s="315"/>
      <c r="K36" s="315"/>
      <c r="L36" s="315"/>
      <c r="M36" s="315"/>
      <c r="N36" s="315"/>
      <c r="O36" s="315"/>
      <c r="P36" s="315"/>
      <c r="Q36" s="315"/>
      <c r="R36" s="315"/>
      <c r="S36" s="315"/>
      <c r="T36" s="315"/>
      <c r="U36" s="315"/>
      <c r="V36" s="315"/>
      <c r="W36" s="315"/>
      <c r="X36" s="315"/>
      <c r="Y36" s="315"/>
      <c r="Z36" s="315"/>
      <c r="AA36" s="315"/>
      <c r="AB36" s="315"/>
      <c r="AC36" s="315"/>
    </row>
    <row r="37" spans="1:29" customFormat="1" ht="138" customHeight="1" x14ac:dyDescent="0.3">
      <c r="A37" s="803" t="s">
        <v>325</v>
      </c>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5"/>
    </row>
    <row r="38" spans="1:29" customFormat="1" ht="33" customHeight="1" x14ac:dyDescent="0.3">
      <c r="A38" s="806" t="s">
        <v>326</v>
      </c>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8"/>
    </row>
    <row r="39" spans="1:29" customFormat="1" ht="173.25" customHeight="1" x14ac:dyDescent="0.3">
      <c r="A39" s="799" t="s">
        <v>214</v>
      </c>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800"/>
    </row>
    <row r="40" spans="1:29" s="463" customFormat="1" ht="383.25" customHeight="1" x14ac:dyDescent="0.3">
      <c r="A40" s="668" t="s">
        <v>500</v>
      </c>
      <c r="B40" s="669"/>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798"/>
    </row>
    <row r="41" spans="1:29" customFormat="1" x14ac:dyDescent="0.3">
      <c r="A41" s="817" t="s">
        <v>365</v>
      </c>
      <c r="B41" s="817"/>
      <c r="C41" s="817"/>
      <c r="D41" s="817"/>
      <c r="E41" s="817"/>
      <c r="F41" s="817"/>
      <c r="G41" s="817"/>
      <c r="H41" s="315"/>
      <c r="I41" s="315"/>
      <c r="J41" s="315"/>
      <c r="K41" s="315"/>
      <c r="L41" s="315"/>
      <c r="M41" s="315"/>
      <c r="N41" s="315"/>
      <c r="O41" s="315"/>
      <c r="P41" s="315"/>
      <c r="Q41" s="315"/>
      <c r="R41" s="315"/>
      <c r="S41" s="315"/>
      <c r="T41" s="315"/>
      <c r="U41" s="315"/>
      <c r="V41" s="315"/>
      <c r="W41" s="315"/>
      <c r="X41" s="315"/>
      <c r="Y41" s="315"/>
      <c r="Z41" s="315"/>
      <c r="AA41" s="315"/>
      <c r="AB41" s="315"/>
      <c r="AC41" s="315"/>
    </row>
    <row r="42" spans="1:29" customFormat="1" ht="40.9" customHeight="1" x14ac:dyDescent="0.3">
      <c r="A42" s="664" t="s">
        <v>338</v>
      </c>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809"/>
    </row>
    <row r="43" spans="1:29" customFormat="1" ht="78.75" customHeight="1" x14ac:dyDescent="0.3">
      <c r="A43" s="814" t="s">
        <v>218</v>
      </c>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5"/>
      <c r="AC43" s="816"/>
    </row>
    <row r="44" spans="1:29" customFormat="1" ht="68.25" customHeight="1" x14ac:dyDescent="0.3">
      <c r="A44" s="783" t="s">
        <v>51</v>
      </c>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2"/>
    </row>
    <row r="45" spans="1:29" customFormat="1" ht="81.75" customHeight="1" x14ac:dyDescent="0.3">
      <c r="A45" s="669" t="s">
        <v>339</v>
      </c>
      <c r="B45" s="669"/>
      <c r="C45" s="669"/>
      <c r="D45" s="669"/>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798"/>
    </row>
    <row r="46" spans="1:29" customFormat="1" x14ac:dyDescent="0.3">
      <c r="A46" s="801" t="s">
        <v>365</v>
      </c>
      <c r="B46" s="801"/>
      <c r="C46" s="801"/>
      <c r="D46" s="801"/>
      <c r="E46" s="801"/>
      <c r="F46" s="801"/>
      <c r="G46" s="801"/>
      <c r="H46" s="335"/>
      <c r="I46" s="335"/>
      <c r="J46" s="335"/>
      <c r="K46" s="335"/>
      <c r="L46" s="335"/>
      <c r="M46" s="335"/>
      <c r="N46" s="335"/>
      <c r="O46" s="335"/>
      <c r="P46" s="335"/>
      <c r="Q46" s="335"/>
      <c r="R46" s="335"/>
      <c r="S46" s="335"/>
      <c r="T46" s="335"/>
      <c r="U46" s="335"/>
      <c r="V46" s="335"/>
      <c r="W46" s="335"/>
      <c r="X46" s="335"/>
      <c r="Y46" s="335"/>
      <c r="Z46" s="335"/>
      <c r="AA46" s="335"/>
      <c r="AB46" s="335"/>
      <c r="AC46" s="336"/>
    </row>
    <row r="47" spans="1:29" customFormat="1" ht="135.75" customHeight="1" x14ac:dyDescent="0.3">
      <c r="A47" s="666" t="s">
        <v>340</v>
      </c>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793"/>
    </row>
    <row r="48" spans="1:29" customFormat="1" x14ac:dyDescent="0.3">
      <c r="A48" s="801" t="s">
        <v>365</v>
      </c>
      <c r="B48" s="801"/>
      <c r="C48" s="801"/>
      <c r="D48" s="801"/>
      <c r="E48" s="801"/>
      <c r="F48" s="801"/>
      <c r="G48" s="801"/>
      <c r="H48" s="315"/>
      <c r="I48" s="315"/>
      <c r="J48" s="315"/>
      <c r="K48" s="315"/>
      <c r="L48" s="315"/>
      <c r="M48" s="315"/>
      <c r="N48" s="315"/>
      <c r="O48" s="315"/>
      <c r="P48" s="315"/>
      <c r="Q48" s="315"/>
      <c r="R48" s="315"/>
      <c r="S48" s="315"/>
      <c r="T48" s="315"/>
      <c r="U48" s="315"/>
      <c r="V48" s="315"/>
      <c r="W48" s="315"/>
      <c r="X48" s="315"/>
      <c r="Y48" s="315"/>
      <c r="Z48" s="315"/>
      <c r="AA48" s="315"/>
      <c r="AB48" s="315"/>
      <c r="AC48" s="315"/>
    </row>
    <row r="49" spans="1:29" customFormat="1" ht="172.15" customHeight="1" x14ac:dyDescent="0.3">
      <c r="A49" s="726" t="s">
        <v>219</v>
      </c>
      <c r="B49" s="727"/>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8"/>
    </row>
    <row r="50" spans="1:29" customFormat="1" ht="72" customHeight="1" x14ac:dyDescent="0.3">
      <c r="A50" s="794" t="s">
        <v>295</v>
      </c>
      <c r="B50" s="795"/>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6"/>
    </row>
    <row r="51" spans="1:29" customFormat="1" x14ac:dyDescent="0.3">
      <c r="A51" s="801" t="s">
        <v>365</v>
      </c>
      <c r="B51" s="801"/>
      <c r="C51" s="801"/>
      <c r="D51" s="801"/>
      <c r="E51" s="801"/>
      <c r="F51" s="801"/>
      <c r="G51" s="801"/>
      <c r="H51" s="315"/>
      <c r="I51" s="315"/>
      <c r="J51" s="315"/>
      <c r="K51" s="315"/>
      <c r="L51" s="315"/>
      <c r="M51" s="315"/>
      <c r="N51" s="315"/>
      <c r="O51" s="315"/>
      <c r="P51" s="315"/>
      <c r="Q51" s="315"/>
      <c r="R51" s="315"/>
      <c r="S51" s="315"/>
      <c r="T51" s="315"/>
      <c r="U51" s="315"/>
      <c r="V51" s="315"/>
      <c r="W51" s="315"/>
      <c r="X51" s="315"/>
      <c r="Y51" s="315"/>
      <c r="Z51" s="315"/>
      <c r="AA51" s="315"/>
      <c r="AB51" s="315"/>
      <c r="AC51" s="315"/>
    </row>
    <row r="52" spans="1:29" customFormat="1" ht="409.15" customHeight="1" x14ac:dyDescent="0.3">
      <c r="A52" s="590" t="s">
        <v>288</v>
      </c>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797"/>
    </row>
    <row r="53" spans="1:29" customFormat="1" ht="69.75" customHeight="1" x14ac:dyDescent="0.3">
      <c r="A53" s="810" t="s">
        <v>287</v>
      </c>
      <c r="B53" s="811"/>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2"/>
    </row>
    <row r="54" spans="1:29" customFormat="1" x14ac:dyDescent="0.3">
      <c r="A54" s="801" t="s">
        <v>365</v>
      </c>
      <c r="B54" s="801"/>
      <c r="C54" s="801"/>
      <c r="D54" s="801"/>
      <c r="E54" s="801"/>
      <c r="F54" s="801"/>
      <c r="G54" s="801"/>
      <c r="H54" s="315"/>
      <c r="I54" s="315"/>
      <c r="J54" s="315"/>
      <c r="K54" s="315"/>
      <c r="L54" s="315"/>
      <c r="M54" s="315"/>
      <c r="N54" s="315"/>
      <c r="O54" s="315"/>
      <c r="P54" s="315"/>
      <c r="Q54" s="315"/>
      <c r="R54" s="315"/>
      <c r="S54" s="315"/>
      <c r="T54" s="315"/>
      <c r="U54" s="315"/>
      <c r="V54" s="315"/>
      <c r="W54" s="315"/>
      <c r="X54" s="315"/>
      <c r="Y54" s="315"/>
      <c r="Z54" s="315"/>
      <c r="AA54" s="315"/>
      <c r="AB54" s="315"/>
      <c r="AC54" s="315"/>
    </row>
    <row r="55" spans="1:29" customFormat="1" ht="129.75" customHeight="1" x14ac:dyDescent="0.3">
      <c r="A55" s="784" t="s">
        <v>251</v>
      </c>
      <c r="B55" s="785"/>
      <c r="C55" s="785"/>
      <c r="D55" s="785"/>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6"/>
    </row>
    <row r="56" spans="1:29" x14ac:dyDescent="0.3">
      <c r="A56" s="802" t="s">
        <v>365</v>
      </c>
      <c r="B56" s="802"/>
      <c r="C56" s="802"/>
      <c r="D56" s="802"/>
      <c r="E56" s="802"/>
      <c r="F56" s="802"/>
      <c r="G56" s="802"/>
      <c r="H56" s="342"/>
      <c r="I56" s="342"/>
      <c r="J56" s="342"/>
      <c r="K56" s="342"/>
      <c r="L56" s="342"/>
      <c r="M56" s="342"/>
      <c r="N56" s="342"/>
      <c r="O56" s="342"/>
      <c r="P56" s="342"/>
      <c r="Q56" s="342"/>
      <c r="R56" s="342"/>
      <c r="S56" s="342"/>
      <c r="T56" s="342"/>
      <c r="U56" s="342"/>
      <c r="V56" s="342"/>
      <c r="W56" s="342"/>
      <c r="X56" s="342"/>
      <c r="Y56" s="342"/>
      <c r="Z56" s="342"/>
      <c r="AA56" s="342"/>
      <c r="AB56" s="342"/>
      <c r="AC56" s="342"/>
    </row>
    <row r="57" spans="1:29" ht="36.75" customHeight="1" x14ac:dyDescent="0.3">
      <c r="A57" s="617" t="s">
        <v>482</v>
      </c>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row>
    <row r="58" spans="1:29" hidden="1" x14ac:dyDescent="0.3">
      <c r="A58" s="316"/>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row>
    <row r="59" spans="1:29" ht="81.75" customHeight="1" x14ac:dyDescent="0.3">
      <c r="A59" s="784" t="s">
        <v>483</v>
      </c>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6"/>
    </row>
    <row r="60" spans="1:29" x14ac:dyDescent="0.3">
      <c r="A60" s="779" t="s">
        <v>365</v>
      </c>
      <c r="B60" s="779"/>
      <c r="C60" s="779"/>
      <c r="D60" s="779"/>
      <c r="E60" s="779"/>
      <c r="F60" s="779"/>
      <c r="G60" s="779"/>
      <c r="H60" s="401"/>
      <c r="I60" s="401"/>
      <c r="J60" s="401"/>
      <c r="K60" s="401"/>
      <c r="L60" s="401"/>
      <c r="M60" s="401"/>
      <c r="N60" s="401"/>
      <c r="O60" s="401"/>
      <c r="P60" s="401"/>
      <c r="Q60" s="401"/>
      <c r="R60" s="401"/>
      <c r="S60" s="401"/>
      <c r="T60" s="401"/>
      <c r="U60" s="401"/>
      <c r="V60" s="401"/>
      <c r="W60" s="401"/>
      <c r="X60" s="401"/>
      <c r="Y60" s="401"/>
      <c r="Z60" s="401"/>
      <c r="AA60" s="401"/>
      <c r="AB60" s="401"/>
      <c r="AC60" s="401"/>
    </row>
    <row r="61" spans="1:29" x14ac:dyDescent="0.3">
      <c r="A61" s="316"/>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row>
    <row r="62" spans="1:29" x14ac:dyDescent="0.3">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row>
    <row r="63" spans="1:29" x14ac:dyDescent="0.3">
      <c r="A63" s="316"/>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row>
    <row r="64" spans="1:29" x14ac:dyDescent="0.3">
      <c r="A64" s="316"/>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row>
    <row r="65" spans="1:29" x14ac:dyDescent="0.3">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row>
    <row r="66" spans="1:29" x14ac:dyDescent="0.3">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row>
    <row r="67" spans="1:29" x14ac:dyDescent="0.3">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row>
    <row r="68" spans="1:29" x14ac:dyDescent="0.3">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row>
    <row r="69" spans="1:29" x14ac:dyDescent="0.3">
      <c r="A69" s="316"/>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row>
    <row r="70" spans="1:29" x14ac:dyDescent="0.3">
      <c r="A70" s="316"/>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row>
    <row r="71" spans="1:29" x14ac:dyDescent="0.3">
      <c r="A71" s="316"/>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row>
    <row r="72" spans="1:29" x14ac:dyDescent="0.3">
      <c r="A72" s="316"/>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row>
    <row r="73" spans="1:29" x14ac:dyDescent="0.3">
      <c r="A73" s="316"/>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row>
    <row r="74" spans="1:29" x14ac:dyDescent="0.3">
      <c r="A74" s="316"/>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row>
    <row r="75" spans="1:29" x14ac:dyDescent="0.3">
      <c r="A75" s="316"/>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row>
    <row r="76" spans="1:29" x14ac:dyDescent="0.3">
      <c r="A76" s="316"/>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row>
    <row r="77" spans="1:29" x14ac:dyDescent="0.3">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row>
    <row r="78" spans="1:29" x14ac:dyDescent="0.3">
      <c r="A78" s="316"/>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row>
    <row r="79" spans="1:29" x14ac:dyDescent="0.3">
      <c r="A79" s="316"/>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row>
    <row r="80" spans="1:29" x14ac:dyDescent="0.3">
      <c r="A80" s="316"/>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row>
    <row r="81" spans="1:29" x14ac:dyDescent="0.3">
      <c r="A81" s="316"/>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row>
    <row r="82" spans="1:29" x14ac:dyDescent="0.3">
      <c r="A82" s="316"/>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row>
    <row r="83" spans="1:29" x14ac:dyDescent="0.3">
      <c r="A83" s="316"/>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row>
    <row r="84" spans="1:29" x14ac:dyDescent="0.3">
      <c r="A84" s="316"/>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row>
    <row r="85" spans="1:29" x14ac:dyDescent="0.3">
      <c r="A85" s="316"/>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row>
    <row r="86" spans="1:29" x14ac:dyDescent="0.3">
      <c r="A86" s="316"/>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row>
    <row r="87" spans="1:29" x14ac:dyDescent="0.3">
      <c r="A87" s="316"/>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row>
    <row r="88" spans="1:29" x14ac:dyDescent="0.3">
      <c r="A88" s="316"/>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row>
    <row r="89" spans="1:29" x14ac:dyDescent="0.3">
      <c r="A89" s="316"/>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row>
    <row r="90" spans="1:29" x14ac:dyDescent="0.3">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row>
    <row r="91" spans="1:29" x14ac:dyDescent="0.3">
      <c r="A91" s="316"/>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row>
    <row r="92" spans="1:29" x14ac:dyDescent="0.3">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row>
    <row r="93" spans="1:29" x14ac:dyDescent="0.3">
      <c r="A93" s="316"/>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row>
    <row r="94" spans="1:29" x14ac:dyDescent="0.3">
      <c r="A94" s="316"/>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row>
    <row r="95" spans="1:29" x14ac:dyDescent="0.3">
      <c r="A95" s="316"/>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row>
    <row r="96" spans="1:29" x14ac:dyDescent="0.3">
      <c r="A96" s="316"/>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row>
    <row r="97" spans="1:29" x14ac:dyDescent="0.3">
      <c r="A97" s="316"/>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row>
    <row r="98" spans="1:29" x14ac:dyDescent="0.3">
      <c r="A98" s="316"/>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row>
    <row r="99" spans="1:29" x14ac:dyDescent="0.3">
      <c r="A99" s="31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row>
    <row r="100" spans="1:29" x14ac:dyDescent="0.3">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row>
    <row r="101" spans="1:29" x14ac:dyDescent="0.3">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row>
    <row r="102" spans="1:29" x14ac:dyDescent="0.3">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row>
    <row r="103" spans="1:29" x14ac:dyDescent="0.3">
      <c r="A103" s="31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row>
    <row r="104" spans="1:29" x14ac:dyDescent="0.3">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row>
    <row r="105" spans="1:29" x14ac:dyDescent="0.3">
      <c r="A105" s="316"/>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row>
    <row r="106" spans="1:29" x14ac:dyDescent="0.3">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row>
    <row r="107" spans="1:29" x14ac:dyDescent="0.3">
      <c r="A107" s="316"/>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row>
    <row r="108" spans="1:29" x14ac:dyDescent="0.3">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row>
    <row r="109" spans="1:29" x14ac:dyDescent="0.3">
      <c r="A109" s="316"/>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row>
    <row r="110" spans="1:29" x14ac:dyDescent="0.3">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row>
    <row r="111" spans="1:29" x14ac:dyDescent="0.3">
      <c r="A111" s="316"/>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row>
    <row r="112" spans="1:29" x14ac:dyDescent="0.3">
      <c r="A112" s="31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row>
    <row r="113" spans="1:29" x14ac:dyDescent="0.3">
      <c r="A113" s="316"/>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row>
    <row r="114" spans="1:29" x14ac:dyDescent="0.3">
      <c r="A114" s="316"/>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row>
    <row r="115" spans="1:29" x14ac:dyDescent="0.3">
      <c r="A115" s="316"/>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row>
    <row r="116" spans="1:29" x14ac:dyDescent="0.3">
      <c r="A116" s="316"/>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row>
    <row r="117" spans="1:29" x14ac:dyDescent="0.3">
      <c r="A117" s="316"/>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row>
    <row r="118" spans="1:29" x14ac:dyDescent="0.3">
      <c r="A118" s="316"/>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row>
    <row r="119" spans="1:29" x14ac:dyDescent="0.3">
      <c r="A119" s="316"/>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row>
    <row r="120" spans="1:29" x14ac:dyDescent="0.3">
      <c r="A120" s="316"/>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row>
    <row r="121" spans="1:29" x14ac:dyDescent="0.3">
      <c r="A121" s="316"/>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row>
    <row r="122" spans="1:29" x14ac:dyDescent="0.3">
      <c r="A122" s="316"/>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row>
    <row r="123" spans="1:29" x14ac:dyDescent="0.3">
      <c r="A123" s="316"/>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row>
    <row r="124" spans="1:29" x14ac:dyDescent="0.3">
      <c r="A124" s="316"/>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row>
    <row r="125" spans="1:29" x14ac:dyDescent="0.3">
      <c r="A125" s="316"/>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row>
    <row r="126" spans="1:29" x14ac:dyDescent="0.3">
      <c r="A126" s="316"/>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row>
    <row r="127" spans="1:29" x14ac:dyDescent="0.3">
      <c r="A127" s="316"/>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row>
    <row r="128" spans="1:29" x14ac:dyDescent="0.3">
      <c r="A128" s="316"/>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row>
    <row r="129" spans="1:29" x14ac:dyDescent="0.3">
      <c r="A129" s="316"/>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row>
    <row r="130" spans="1:29" x14ac:dyDescent="0.3">
      <c r="A130" s="316"/>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row>
    <row r="131" spans="1:29" x14ac:dyDescent="0.3">
      <c r="A131" s="316"/>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row>
    <row r="132" spans="1:29" x14ac:dyDescent="0.3">
      <c r="A132" s="316"/>
      <c r="B132" s="316"/>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row>
    <row r="133" spans="1:29" x14ac:dyDescent="0.3">
      <c r="A133" s="316"/>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row>
    <row r="134" spans="1:29" x14ac:dyDescent="0.3">
      <c r="A134" s="316"/>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row>
    <row r="135" spans="1:29" x14ac:dyDescent="0.3">
      <c r="A135" s="316"/>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row>
    <row r="136" spans="1:29" x14ac:dyDescent="0.3">
      <c r="A136" s="316"/>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row>
    <row r="137" spans="1:29" x14ac:dyDescent="0.3">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row>
    <row r="138" spans="1:29" x14ac:dyDescent="0.3">
      <c r="A138" s="316"/>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row>
    <row r="139" spans="1:29" x14ac:dyDescent="0.3">
      <c r="A139" s="316"/>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row>
    <row r="140" spans="1:29" x14ac:dyDescent="0.3">
      <c r="A140" s="316"/>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row>
    <row r="141" spans="1:29" x14ac:dyDescent="0.3">
      <c r="A141" s="316"/>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row>
    <row r="142" spans="1:29" x14ac:dyDescent="0.3">
      <c r="A142" s="316"/>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row>
    <row r="143" spans="1:29" x14ac:dyDescent="0.3">
      <c r="A143" s="316"/>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row>
    <row r="144" spans="1:29" x14ac:dyDescent="0.3">
      <c r="A144" s="316"/>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row>
    <row r="145" spans="1:29" x14ac:dyDescent="0.3">
      <c r="A145" s="316"/>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row>
    <row r="146" spans="1:29" x14ac:dyDescent="0.3">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row>
    <row r="147" spans="1:29" x14ac:dyDescent="0.3">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row>
    <row r="148" spans="1:29" x14ac:dyDescent="0.3">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row>
    <row r="149" spans="1:29" x14ac:dyDescent="0.3">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row>
    <row r="150" spans="1:29" x14ac:dyDescent="0.3">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row>
    <row r="151" spans="1:29" x14ac:dyDescent="0.3">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row>
    <row r="152" spans="1:29" x14ac:dyDescent="0.3">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row>
    <row r="153" spans="1:29" x14ac:dyDescent="0.3">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row>
    <row r="154" spans="1:29" x14ac:dyDescent="0.3">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row>
    <row r="155" spans="1:29" x14ac:dyDescent="0.3">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row>
    <row r="156" spans="1:29" x14ac:dyDescent="0.3">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row>
    <row r="157" spans="1:29" x14ac:dyDescent="0.3">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row>
    <row r="158" spans="1:29" x14ac:dyDescent="0.3">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row>
    <row r="159" spans="1:29" x14ac:dyDescent="0.3">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row>
    <row r="160" spans="1:29" x14ac:dyDescent="0.3">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row>
    <row r="161" spans="1:29" x14ac:dyDescent="0.3">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row>
    <row r="162" spans="1:29" x14ac:dyDescent="0.3">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row>
    <row r="163" spans="1:29" x14ac:dyDescent="0.3">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row>
    <row r="164" spans="1:29" x14ac:dyDescent="0.3">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row>
    <row r="165" spans="1:29" x14ac:dyDescent="0.3">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row>
    <row r="166" spans="1:29" x14ac:dyDescent="0.3">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row>
    <row r="167" spans="1:29" x14ac:dyDescent="0.3">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row>
    <row r="168" spans="1:29" x14ac:dyDescent="0.3">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row>
    <row r="169" spans="1:29" x14ac:dyDescent="0.3">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row>
    <row r="170" spans="1:29" x14ac:dyDescent="0.3">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row>
    <row r="171" spans="1:29" x14ac:dyDescent="0.3">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row>
    <row r="172" spans="1:29" x14ac:dyDescent="0.3">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row>
    <row r="173" spans="1:29" x14ac:dyDescent="0.3">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row>
    <row r="174" spans="1:29" x14ac:dyDescent="0.3">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row>
    <row r="175" spans="1:29" x14ac:dyDescent="0.3">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row>
    <row r="176" spans="1:29" x14ac:dyDescent="0.3">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row>
    <row r="177" spans="1:29" x14ac:dyDescent="0.3">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row>
    <row r="178" spans="1:29" x14ac:dyDescent="0.3">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row>
    <row r="179" spans="1:29" x14ac:dyDescent="0.3">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row>
    <row r="180" spans="1:29" x14ac:dyDescent="0.3">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row>
    <row r="181" spans="1:29" x14ac:dyDescent="0.3">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row>
    <row r="182" spans="1:29" x14ac:dyDescent="0.3">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row>
    <row r="183" spans="1:29" x14ac:dyDescent="0.3">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row>
    <row r="184" spans="1:29" x14ac:dyDescent="0.3">
      <c r="A184" s="316"/>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row>
    <row r="185" spans="1:29" x14ac:dyDescent="0.3">
      <c r="A185" s="316"/>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row>
    <row r="186" spans="1:29" x14ac:dyDescent="0.3">
      <c r="A186" s="316"/>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row>
    <row r="187" spans="1:29" x14ac:dyDescent="0.3">
      <c r="A187" s="316"/>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row>
    <row r="188" spans="1:29" x14ac:dyDescent="0.3">
      <c r="A188" s="316"/>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row>
    <row r="189" spans="1:29" x14ac:dyDescent="0.3">
      <c r="A189" s="316"/>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row>
    <row r="190" spans="1:29" x14ac:dyDescent="0.3">
      <c r="A190" s="316"/>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row>
    <row r="191" spans="1:29" x14ac:dyDescent="0.3">
      <c r="A191" s="316"/>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row>
    <row r="192" spans="1:29" x14ac:dyDescent="0.3">
      <c r="A192" s="316"/>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row>
  </sheetData>
  <sheetProtection algorithmName="SHA-512" hashValue="s+Vy+VGq5v/pLKOoF9+XEy1fq6zqUmpW0lKxC97M+yvhppPcP8zEQ+xchLlElqc5mfuuLRAWUJ0lGy1tOt/XoQ==" saltValue="GUiNV5udwqjU3o0FnRsjWA==" spinCount="100000" sheet="1" formatRows="0"/>
  <mergeCells count="52">
    <mergeCell ref="A43:AC43"/>
    <mergeCell ref="A25:AC25"/>
    <mergeCell ref="A27:AC27"/>
    <mergeCell ref="A34:G34"/>
    <mergeCell ref="A41:G41"/>
    <mergeCell ref="A28:AC28"/>
    <mergeCell ref="A29:AC29"/>
    <mergeCell ref="A40:AC40"/>
    <mergeCell ref="AE2:AQ2"/>
    <mergeCell ref="AE3:AQ3"/>
    <mergeCell ref="AE4:AQ4"/>
    <mergeCell ref="AE5:AQ5"/>
    <mergeCell ref="AE6:AQ6"/>
    <mergeCell ref="A9:AC9"/>
    <mergeCell ref="A13:AC13"/>
    <mergeCell ref="A15:AC15"/>
    <mergeCell ref="A17:AC17"/>
    <mergeCell ref="A18:AC18"/>
    <mergeCell ref="A16:AC16"/>
    <mergeCell ref="A11:AC11"/>
    <mergeCell ref="A19:AC19"/>
    <mergeCell ref="A54:G54"/>
    <mergeCell ref="A56:G56"/>
    <mergeCell ref="A46:G46"/>
    <mergeCell ref="A48:G48"/>
    <mergeCell ref="A51:G51"/>
    <mergeCell ref="A37:AC37"/>
    <mergeCell ref="A38:AC38"/>
    <mergeCell ref="A39:AC39"/>
    <mergeCell ref="A42:AC42"/>
    <mergeCell ref="A26:G26"/>
    <mergeCell ref="A31:AC31"/>
    <mergeCell ref="A30:G30"/>
    <mergeCell ref="A32:G32"/>
    <mergeCell ref="A36:G36"/>
    <mergeCell ref="A53:AC53"/>
    <mergeCell ref="A60:G60"/>
    <mergeCell ref="B20:AC20"/>
    <mergeCell ref="A21:AC21"/>
    <mergeCell ref="A22:AC22"/>
    <mergeCell ref="A57:AC57"/>
    <mergeCell ref="A59:AC59"/>
    <mergeCell ref="A33:AC33"/>
    <mergeCell ref="A35:AC35"/>
    <mergeCell ref="A23:AC23"/>
    <mergeCell ref="A55:AC55"/>
    <mergeCell ref="A44:AC44"/>
    <mergeCell ref="A47:AC47"/>
    <mergeCell ref="A49:AC49"/>
    <mergeCell ref="A50:AC50"/>
    <mergeCell ref="A52:AC52"/>
    <mergeCell ref="A45:AC45"/>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23:AC23" r:id="rId3" display="Weitere hilfreiche Informationen zum Querschnittsziel Nachhaltige Entwicklung finden Sie auf der EFRE-Internetseite www.2021-27.efre-bw.de/"/>
    <hyperlink ref="A38:AC38" r:id="rId4"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s>
  <pageMargins left="0.31496062992125984" right="0.31496062992125984" top="0.19685039370078741" bottom="0.39370078740157483" header="0" footer="0.19685039370078741"/>
  <pageSetup paperSize="9" scale="90" fitToHeight="0" orientation="portrait" r:id="rId5"/>
  <headerFooter differentFirst="1">
    <oddFooter>&amp;C&amp;P</oddFooter>
    <firstFooter>&amp;LFormularstand: 01.03.2022&amp;C&amp;P</firstFooter>
  </headerFooter>
  <rowBreaks count="1" manualBreakCount="1">
    <brk id="36"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0"/>
  <sheetViews>
    <sheetView showGridLines="0" zoomScaleNormal="100" zoomScaleSheetLayoutView="70" workbookViewId="0">
      <selection activeCell="U23" sqref="U1:U1048576"/>
    </sheetView>
  </sheetViews>
  <sheetFormatPr baseColWidth="10" defaultRowHeight="12.5" x14ac:dyDescent="0.25"/>
  <cols>
    <col min="1" max="1" width="4.5" style="7" customWidth="1"/>
    <col min="2" max="2" width="5.58203125" style="7" customWidth="1"/>
    <col min="3" max="3" width="0.75" style="7" customWidth="1"/>
    <col min="4" max="4" width="6.5" style="8" customWidth="1"/>
    <col min="5" max="5" width="18.582031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83203125" style="7" hidden="1" customWidth="1"/>
    <col min="19" max="19" width="3.33203125" style="7" hidden="1" customWidth="1"/>
    <col min="20" max="21" width="10" style="7" hidden="1" customWidth="1"/>
    <col min="22" max="22" width="10" style="7"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582031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83203125" style="7" customWidth="1"/>
    <col min="275" max="275" width="3.3320312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582031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83203125" style="7" customWidth="1"/>
    <col min="531" max="531" width="3.3320312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582031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83203125" style="7" customWidth="1"/>
    <col min="787" max="787" width="3.3320312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582031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83203125" style="7" customWidth="1"/>
    <col min="1043" max="1043" width="3.3320312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582031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83203125" style="7" customWidth="1"/>
    <col min="1299" max="1299" width="3.3320312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582031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83203125" style="7" customWidth="1"/>
    <col min="1555" max="1555" width="3.3320312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582031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83203125" style="7" customWidth="1"/>
    <col min="1811" max="1811" width="3.3320312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582031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83203125" style="7" customWidth="1"/>
    <col min="2067" max="2067" width="3.3320312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582031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83203125" style="7" customWidth="1"/>
    <col min="2323" max="2323" width="3.3320312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582031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83203125" style="7" customWidth="1"/>
    <col min="2579" max="2579" width="3.3320312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582031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83203125" style="7" customWidth="1"/>
    <col min="2835" max="2835" width="3.3320312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582031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83203125" style="7" customWidth="1"/>
    <col min="3091" max="3091" width="3.3320312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582031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83203125" style="7" customWidth="1"/>
    <col min="3347" max="3347" width="3.3320312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582031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83203125" style="7" customWidth="1"/>
    <col min="3603" max="3603" width="3.3320312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582031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83203125" style="7" customWidth="1"/>
    <col min="3859" max="3859" width="3.3320312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582031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83203125" style="7" customWidth="1"/>
    <col min="4115" max="4115" width="3.3320312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582031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83203125" style="7" customWidth="1"/>
    <col min="4371" max="4371" width="3.3320312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582031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83203125" style="7" customWidth="1"/>
    <col min="4627" max="4627" width="3.3320312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582031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83203125" style="7" customWidth="1"/>
    <col min="4883" max="4883" width="3.3320312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582031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83203125" style="7" customWidth="1"/>
    <col min="5139" max="5139" width="3.3320312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582031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83203125" style="7" customWidth="1"/>
    <col min="5395" max="5395" width="3.3320312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582031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83203125" style="7" customWidth="1"/>
    <col min="5651" max="5651" width="3.3320312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582031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83203125" style="7" customWidth="1"/>
    <col min="5907" max="5907" width="3.3320312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582031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83203125" style="7" customWidth="1"/>
    <col min="6163" max="6163" width="3.3320312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582031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83203125" style="7" customWidth="1"/>
    <col min="6419" max="6419" width="3.3320312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582031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83203125" style="7" customWidth="1"/>
    <col min="6675" max="6675" width="3.3320312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582031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83203125" style="7" customWidth="1"/>
    <col min="6931" max="6931" width="3.3320312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582031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83203125" style="7" customWidth="1"/>
    <col min="7187" max="7187" width="3.3320312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582031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83203125" style="7" customWidth="1"/>
    <col min="7443" max="7443" width="3.3320312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582031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83203125" style="7" customWidth="1"/>
    <col min="7699" max="7699" width="3.3320312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582031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83203125" style="7" customWidth="1"/>
    <col min="7955" max="7955" width="3.3320312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582031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83203125" style="7" customWidth="1"/>
    <col min="8211" max="8211" width="3.3320312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582031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83203125" style="7" customWidth="1"/>
    <col min="8467" max="8467" width="3.3320312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582031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83203125" style="7" customWidth="1"/>
    <col min="8723" max="8723" width="3.3320312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582031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83203125" style="7" customWidth="1"/>
    <col min="8979" max="8979" width="3.3320312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582031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83203125" style="7" customWidth="1"/>
    <col min="9235" max="9235" width="3.3320312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582031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83203125" style="7" customWidth="1"/>
    <col min="9491" max="9491" width="3.3320312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582031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83203125" style="7" customWidth="1"/>
    <col min="9747" max="9747" width="3.3320312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582031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83203125" style="7" customWidth="1"/>
    <col min="10003" max="10003" width="3.3320312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582031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83203125" style="7" customWidth="1"/>
    <col min="10259" max="10259" width="3.3320312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582031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83203125" style="7" customWidth="1"/>
    <col min="10515" max="10515" width="3.3320312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582031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83203125" style="7" customWidth="1"/>
    <col min="10771" max="10771" width="3.3320312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582031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83203125" style="7" customWidth="1"/>
    <col min="11027" max="11027" width="3.3320312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582031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83203125" style="7" customWidth="1"/>
    <col min="11283" max="11283" width="3.3320312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582031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83203125" style="7" customWidth="1"/>
    <col min="11539" max="11539" width="3.3320312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582031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83203125" style="7" customWidth="1"/>
    <col min="11795" max="11795" width="3.3320312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582031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83203125" style="7" customWidth="1"/>
    <col min="12051" max="12051" width="3.3320312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582031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83203125" style="7" customWidth="1"/>
    <col min="12307" max="12307" width="3.3320312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582031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83203125" style="7" customWidth="1"/>
    <col min="12563" max="12563" width="3.3320312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582031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83203125" style="7" customWidth="1"/>
    <col min="12819" max="12819" width="3.3320312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582031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83203125" style="7" customWidth="1"/>
    <col min="13075" max="13075" width="3.3320312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582031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83203125" style="7" customWidth="1"/>
    <col min="13331" max="13331" width="3.3320312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582031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83203125" style="7" customWidth="1"/>
    <col min="13587" max="13587" width="3.3320312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582031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83203125" style="7" customWidth="1"/>
    <col min="13843" max="13843" width="3.3320312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582031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83203125" style="7" customWidth="1"/>
    <col min="14099" max="14099" width="3.3320312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582031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83203125" style="7" customWidth="1"/>
    <col min="14355" max="14355" width="3.3320312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582031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83203125" style="7" customWidth="1"/>
    <col min="14611" max="14611" width="3.3320312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582031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83203125" style="7" customWidth="1"/>
    <col min="14867" max="14867" width="3.3320312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582031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83203125" style="7" customWidth="1"/>
    <col min="15123" max="15123" width="3.3320312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582031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83203125" style="7" customWidth="1"/>
    <col min="15379" max="15379" width="3.3320312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582031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83203125" style="7" customWidth="1"/>
    <col min="15635" max="15635" width="3.3320312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582031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83203125" style="7" customWidth="1"/>
    <col min="15891" max="15891" width="3.3320312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582031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83203125" style="7" customWidth="1"/>
    <col min="16147" max="16147" width="3.33203125" style="7" customWidth="1"/>
    <col min="16148" max="16150" width="10" style="7" customWidth="1"/>
    <col min="16151" max="16384" width="11" style="7"/>
  </cols>
  <sheetData>
    <row r="1" spans="1:20" ht="13" x14ac:dyDescent="0.3">
      <c r="K1" s="211" t="s">
        <v>152</v>
      </c>
      <c r="L1" s="212"/>
      <c r="M1" s="212"/>
      <c r="N1" s="212"/>
      <c r="O1" s="212"/>
      <c r="P1" s="212"/>
      <c r="Q1" s="212"/>
      <c r="R1" s="212"/>
      <c r="S1" s="212"/>
      <c r="T1" s="212"/>
    </row>
    <row r="2" spans="1:20" x14ac:dyDescent="0.25">
      <c r="K2" s="212"/>
      <c r="L2" s="212"/>
      <c r="M2" s="212"/>
      <c r="N2" s="212"/>
      <c r="O2" s="212"/>
      <c r="P2" s="212"/>
      <c r="Q2" s="212"/>
      <c r="R2" s="212"/>
      <c r="S2" s="212"/>
      <c r="T2" s="212"/>
    </row>
    <row r="3" spans="1:20" x14ac:dyDescent="0.25">
      <c r="K3" s="212"/>
      <c r="L3" s="212"/>
      <c r="M3" s="212"/>
      <c r="N3" s="212"/>
      <c r="O3" s="212"/>
      <c r="P3" s="212"/>
      <c r="Q3" s="212"/>
      <c r="R3" s="212"/>
      <c r="S3" s="212"/>
      <c r="T3" s="212"/>
    </row>
    <row r="4" spans="1:20" x14ac:dyDescent="0.25">
      <c r="K4" s="212"/>
      <c r="L4" s="212"/>
      <c r="M4" s="212"/>
      <c r="N4" s="212"/>
      <c r="O4" s="212"/>
      <c r="P4" s="212"/>
      <c r="Q4" s="212"/>
      <c r="R4" s="212"/>
      <c r="S4" s="212"/>
      <c r="T4" s="212"/>
    </row>
    <row r="5" spans="1:20" x14ac:dyDescent="0.25">
      <c r="K5" s="212"/>
      <c r="L5" s="212"/>
      <c r="M5" s="212"/>
      <c r="N5" s="212"/>
      <c r="O5" s="212"/>
      <c r="P5" s="212"/>
      <c r="Q5" s="212"/>
      <c r="R5" s="212"/>
      <c r="S5" s="212"/>
      <c r="T5" s="212"/>
    </row>
    <row r="6" spans="1:20" x14ac:dyDescent="0.25">
      <c r="K6" s="212"/>
      <c r="L6" s="212"/>
      <c r="M6" s="212"/>
      <c r="N6" s="212"/>
      <c r="O6" s="212"/>
      <c r="P6" s="212"/>
      <c r="Q6" s="212"/>
      <c r="R6" s="212"/>
      <c r="S6" s="212"/>
      <c r="T6" s="212"/>
    </row>
    <row r="7" spans="1:20" x14ac:dyDescent="0.25">
      <c r="K7" s="212"/>
      <c r="L7" s="212"/>
      <c r="M7" s="212"/>
      <c r="N7" s="212"/>
      <c r="O7" s="212"/>
      <c r="P7" s="212"/>
      <c r="Q7" s="212"/>
      <c r="R7" s="212"/>
      <c r="S7" s="212"/>
      <c r="T7" s="212"/>
    </row>
    <row r="8" spans="1:20" x14ac:dyDescent="0.25">
      <c r="K8" s="212"/>
      <c r="L8" s="212"/>
      <c r="M8" s="212"/>
      <c r="N8" s="212"/>
      <c r="O8" s="212"/>
      <c r="P8" s="212"/>
      <c r="Q8" s="212"/>
      <c r="R8" s="212"/>
      <c r="S8" s="212"/>
      <c r="T8" s="212"/>
    </row>
    <row r="9" spans="1:20" x14ac:dyDescent="0.25">
      <c r="K9" s="212"/>
      <c r="L9" s="212"/>
      <c r="M9" s="212"/>
      <c r="N9" s="212"/>
      <c r="O9" s="212"/>
      <c r="P9" s="212"/>
      <c r="Q9" s="212"/>
      <c r="R9" s="212"/>
      <c r="S9" s="212"/>
      <c r="T9" s="212"/>
    </row>
    <row r="10" spans="1:20" x14ac:dyDescent="0.25">
      <c r="K10" s="212"/>
      <c r="L10" s="212"/>
      <c r="M10" s="212"/>
      <c r="N10" s="212"/>
      <c r="O10" s="212"/>
      <c r="P10" s="212"/>
      <c r="Q10" s="212"/>
      <c r="R10" s="212"/>
      <c r="S10" s="212"/>
      <c r="T10" s="212"/>
    </row>
    <row r="11" spans="1:20" x14ac:dyDescent="0.25">
      <c r="K11" s="212"/>
      <c r="L11" s="212"/>
      <c r="M11" s="212"/>
      <c r="N11" s="212"/>
      <c r="O11" s="212"/>
      <c r="P11" s="212"/>
      <c r="Q11" s="212"/>
      <c r="R11" s="212"/>
      <c r="S11" s="212"/>
      <c r="T11" s="212"/>
    </row>
    <row r="12" spans="1:20" ht="14" x14ac:dyDescent="0.25">
      <c r="A12" s="862" t="s">
        <v>381</v>
      </c>
      <c r="B12" s="862"/>
      <c r="C12" s="862"/>
      <c r="D12" s="862"/>
      <c r="E12" s="862"/>
      <c r="F12" s="862"/>
      <c r="G12" s="862"/>
      <c r="H12" s="862"/>
      <c r="I12" s="862"/>
      <c r="J12" s="862"/>
      <c r="K12" s="213"/>
      <c r="L12" s="213"/>
      <c r="M12" s="213"/>
      <c r="N12" s="212"/>
      <c r="O12" s="212"/>
      <c r="P12" s="212"/>
      <c r="Q12" s="212"/>
      <c r="R12" s="212"/>
      <c r="S12" s="212"/>
      <c r="T12" s="212"/>
    </row>
    <row r="13" spans="1:20" s="215" customFormat="1" ht="33" customHeight="1" x14ac:dyDescent="0.4">
      <c r="A13" s="863" t="s">
        <v>276</v>
      </c>
      <c r="B13" s="863"/>
      <c r="C13" s="863"/>
      <c r="D13" s="863"/>
      <c r="E13" s="863"/>
      <c r="F13" s="863"/>
      <c r="G13" s="863"/>
      <c r="H13" s="863"/>
      <c r="I13" s="863"/>
      <c r="J13" s="863"/>
      <c r="K13" s="286"/>
      <c r="L13" s="286"/>
      <c r="M13" s="214"/>
      <c r="N13" s="212"/>
      <c r="O13" s="212"/>
      <c r="P13" s="212"/>
      <c r="Q13" s="214"/>
      <c r="R13" s="214"/>
      <c r="S13" s="214"/>
      <c r="T13" s="214"/>
    </row>
    <row r="14" spans="1:20" ht="12.75" customHeight="1" x14ac:dyDescent="0.25">
      <c r="A14" s="10"/>
      <c r="B14" s="10"/>
      <c r="C14" s="10"/>
      <c r="E14" s="10"/>
      <c r="K14" s="212"/>
      <c r="L14" s="212"/>
      <c r="M14" s="212"/>
      <c r="N14" s="212"/>
      <c r="O14" s="212"/>
      <c r="P14" s="212"/>
      <c r="Q14" s="212"/>
      <c r="R14" s="212"/>
      <c r="S14" s="212"/>
      <c r="T14" s="212"/>
    </row>
    <row r="15" spans="1:20" ht="91.5" customHeight="1" x14ac:dyDescent="0.25">
      <c r="A15" s="864" t="s">
        <v>0</v>
      </c>
      <c r="B15" s="284"/>
      <c r="C15" s="285"/>
      <c r="D15" s="866" t="s">
        <v>289</v>
      </c>
      <c r="E15" s="866"/>
      <c r="F15" s="866"/>
      <c r="G15" s="866"/>
      <c r="H15" s="866"/>
      <c r="I15" s="866"/>
      <c r="J15" s="867"/>
      <c r="K15" s="377"/>
      <c r="L15" s="377"/>
      <c r="M15" s="377"/>
      <c r="N15" s="212"/>
      <c r="O15" s="212"/>
      <c r="P15" s="212"/>
      <c r="Q15" s="212"/>
      <c r="R15" s="212"/>
      <c r="S15" s="212"/>
      <c r="T15" s="212"/>
    </row>
    <row r="16" spans="1:20" ht="56.5" customHeight="1" x14ac:dyDescent="0.25">
      <c r="A16" s="865"/>
      <c r="B16" s="312"/>
      <c r="C16" s="312"/>
      <c r="D16" s="868" t="s">
        <v>290</v>
      </c>
      <c r="E16" s="868"/>
      <c r="F16" s="868"/>
      <c r="G16" s="868"/>
      <c r="H16" s="868"/>
      <c r="I16" s="868"/>
      <c r="J16" s="869"/>
      <c r="K16" s="377"/>
      <c r="L16" s="377"/>
      <c r="M16" s="377"/>
      <c r="N16" s="212"/>
      <c r="O16" s="212"/>
      <c r="P16" s="212"/>
      <c r="Q16" s="212"/>
      <c r="R16" s="212"/>
      <c r="S16" s="212"/>
      <c r="T16" s="212"/>
    </row>
    <row r="17" spans="1:26" ht="13.5" customHeight="1" x14ac:dyDescent="0.25">
      <c r="A17" s="10"/>
      <c r="B17" s="10"/>
      <c r="C17" s="10"/>
      <c r="E17" s="10"/>
      <c r="K17" s="212"/>
      <c r="L17" s="212"/>
      <c r="M17" s="212"/>
      <c r="N17" s="212"/>
      <c r="O17" s="212"/>
      <c r="P17" s="212"/>
      <c r="Q17" s="212"/>
      <c r="R17" s="212"/>
      <c r="S17" s="212"/>
      <c r="T17" s="212"/>
    </row>
    <row r="18" spans="1:26" ht="27.75" customHeight="1" x14ac:dyDescent="0.3">
      <c r="A18" s="101"/>
      <c r="B18" s="12"/>
      <c r="C18" s="12"/>
      <c r="D18" s="101"/>
      <c r="E18" s="101"/>
      <c r="F18" s="20"/>
      <c r="G18" s="20"/>
      <c r="H18" s="20"/>
      <c r="I18" s="20"/>
      <c r="J18" s="112" t="s">
        <v>154</v>
      </c>
      <c r="K18" s="287"/>
      <c r="L18" s="287"/>
      <c r="M18" s="216"/>
      <c r="N18" s="212"/>
      <c r="O18" s="212"/>
      <c r="P18" s="212"/>
      <c r="Q18" s="212"/>
      <c r="R18" s="212"/>
      <c r="S18" s="212"/>
      <c r="T18" s="212"/>
    </row>
    <row r="19" spans="1:26" ht="28.5" customHeight="1" x14ac:dyDescent="0.25">
      <c r="A19" s="12" t="s">
        <v>153</v>
      </c>
      <c r="B19" s="282"/>
      <c r="C19" s="282"/>
      <c r="D19" s="282"/>
      <c r="E19" s="282"/>
      <c r="F19" s="293" t="s">
        <v>530</v>
      </c>
      <c r="G19" s="282"/>
      <c r="H19" s="282"/>
      <c r="I19" s="282"/>
      <c r="J19" s="400">
        <v>27</v>
      </c>
      <c r="K19" s="288"/>
      <c r="L19" s="289" t="s">
        <v>213</v>
      </c>
      <c r="M19" s="212"/>
      <c r="N19" s="212"/>
      <c r="O19" s="212"/>
      <c r="P19" s="212"/>
      <c r="Q19" s="212"/>
      <c r="R19" s="212"/>
      <c r="S19" s="212"/>
      <c r="T19" s="212"/>
      <c r="Z19" s="407"/>
    </row>
    <row r="20" spans="1:26" ht="13.5" customHeight="1" x14ac:dyDescent="0.3">
      <c r="A20" s="15"/>
      <c r="B20" s="10"/>
      <c r="C20" s="10"/>
      <c r="E20" s="10"/>
      <c r="K20" s="212"/>
      <c r="L20" s="212"/>
      <c r="M20" s="212"/>
      <c r="N20" s="212"/>
      <c r="O20" s="212"/>
      <c r="P20" s="212"/>
      <c r="Q20" s="212"/>
      <c r="R20" s="212"/>
      <c r="S20" s="212"/>
      <c r="T20" s="212"/>
    </row>
    <row r="21" spans="1:26" ht="14.25" customHeight="1" x14ac:dyDescent="0.25">
      <c r="A21" s="18" t="s">
        <v>523</v>
      </c>
      <c r="B21" s="16"/>
      <c r="C21" s="16"/>
      <c r="D21" s="16"/>
      <c r="E21" s="16"/>
      <c r="F21" s="870" t="str">
        <f>IF(_Antragsteller="","",_Antragsteller)</f>
        <v/>
      </c>
      <c r="G21" s="871"/>
      <c r="H21" s="871"/>
      <c r="I21" s="871"/>
      <c r="J21" s="872"/>
      <c r="K21" s="290"/>
      <c r="L21" s="290"/>
      <c r="M21" s="212"/>
      <c r="N21" s="212"/>
      <c r="O21" s="212"/>
      <c r="P21" s="212"/>
      <c r="Q21" s="212"/>
      <c r="R21" s="212"/>
      <c r="S21" s="212"/>
      <c r="T21" s="212"/>
      <c r="U21" s="282"/>
      <c r="V21" s="282"/>
    </row>
    <row r="22" spans="1:26" ht="7.5" customHeight="1" x14ac:dyDescent="0.25">
      <c r="A22" s="17"/>
      <c r="B22" s="17"/>
      <c r="C22" s="17"/>
      <c r="D22" s="17"/>
      <c r="E22" s="17"/>
      <c r="F22" s="17"/>
      <c r="G22" s="17"/>
      <c r="K22" s="212"/>
      <c r="L22" s="212"/>
      <c r="M22" s="212"/>
      <c r="N22" s="212"/>
      <c r="O22" s="212"/>
      <c r="P22" s="212"/>
      <c r="Q22" s="212"/>
      <c r="R22" s="212"/>
      <c r="S22" s="212"/>
      <c r="T22" s="212"/>
    </row>
    <row r="23" spans="1:26" ht="15.75" customHeight="1" x14ac:dyDescent="0.25">
      <c r="B23" s="17"/>
      <c r="C23" s="17"/>
      <c r="D23" s="17"/>
      <c r="E23" s="17"/>
      <c r="F23" s="17"/>
      <c r="G23" s="17"/>
      <c r="K23" s="212"/>
      <c r="L23" s="212"/>
      <c r="M23" s="212"/>
      <c r="N23" s="212"/>
      <c r="O23" s="212"/>
      <c r="P23" s="212"/>
      <c r="Q23" s="212"/>
      <c r="R23" s="212"/>
      <c r="S23" s="212"/>
      <c r="T23" s="212"/>
    </row>
    <row r="24" spans="1:26" ht="15" customHeight="1" x14ac:dyDescent="0.3">
      <c r="A24" s="18" t="s">
        <v>281</v>
      </c>
      <c r="B24" s="283"/>
      <c r="C24" s="283"/>
      <c r="D24" s="283"/>
      <c r="E24" s="283"/>
      <c r="F24" s="870" t="str">
        <f>IF(_Projektbezeichnung="","",_Projektbezeichnung)</f>
        <v/>
      </c>
      <c r="G24" s="871"/>
      <c r="H24" s="871"/>
      <c r="I24" s="871"/>
      <c r="J24" s="872"/>
      <c r="K24" s="377"/>
      <c r="L24" s="377"/>
      <c r="M24" s="377"/>
      <c r="N24" s="212"/>
      <c r="O24" s="212"/>
      <c r="P24" s="212"/>
      <c r="Q24" s="212"/>
      <c r="R24" s="212"/>
      <c r="S24" s="212"/>
      <c r="T24" s="212"/>
      <c r="Z24" s="22"/>
    </row>
    <row r="25" spans="1:26" ht="9" customHeight="1" x14ac:dyDescent="0.25">
      <c r="A25" s="11"/>
      <c r="B25" s="11"/>
      <c r="C25" s="11"/>
      <c r="D25" s="11"/>
      <c r="E25" s="11"/>
      <c r="F25" s="11"/>
      <c r="G25" s="11"/>
      <c r="H25" s="14"/>
      <c r="I25" s="14"/>
      <c r="J25" s="19"/>
      <c r="K25" s="62"/>
      <c r="L25" s="62"/>
      <c r="M25" s="62"/>
      <c r="N25" s="212"/>
      <c r="O25" s="212"/>
      <c r="P25" s="212"/>
      <c r="Q25" s="212"/>
      <c r="R25" s="212"/>
      <c r="S25" s="212"/>
      <c r="T25" s="212"/>
    </row>
    <row r="26" spans="1:26" ht="20.25" customHeight="1" x14ac:dyDescent="0.3">
      <c r="A26" s="18" t="s">
        <v>242</v>
      </c>
      <c r="B26" s="19"/>
      <c r="C26" s="19"/>
      <c r="D26" s="24"/>
      <c r="E26" s="24"/>
      <c r="F26" s="90"/>
      <c r="G26" s="90"/>
      <c r="H26" s="19"/>
      <c r="I26" s="19"/>
      <c r="J26" s="25"/>
      <c r="K26" s="852" t="s">
        <v>155</v>
      </c>
      <c r="L26" s="853"/>
      <c r="M26" s="79"/>
      <c r="N26" s="211"/>
      <c r="O26" s="212"/>
      <c r="P26" s="212"/>
      <c r="Q26" s="212"/>
      <c r="R26" s="212"/>
      <c r="S26" s="212"/>
      <c r="T26" s="212"/>
    </row>
    <row r="27" spans="1:26" ht="30" customHeight="1" x14ac:dyDescent="0.3">
      <c r="A27" s="19"/>
      <c r="B27" s="22"/>
      <c r="D27" s="23" t="s">
        <v>156</v>
      </c>
      <c r="E27" s="24"/>
      <c r="F27" s="25"/>
      <c r="G27" s="25"/>
      <c r="H27" s="25"/>
      <c r="I27" s="25"/>
      <c r="J27" s="25"/>
      <c r="K27" s="854" t="s">
        <v>157</v>
      </c>
      <c r="L27" s="855"/>
      <c r="M27" s="377"/>
      <c r="N27" s="212"/>
      <c r="O27" s="212"/>
      <c r="P27" s="212"/>
      <c r="Q27" s="212"/>
      <c r="R27" s="212"/>
      <c r="S27" s="212"/>
      <c r="T27" s="212"/>
    </row>
    <row r="28" spans="1:26" ht="12.75" customHeight="1" x14ac:dyDescent="0.3">
      <c r="A28" s="19"/>
      <c r="B28" s="22"/>
      <c r="D28" s="280">
        <v>1</v>
      </c>
      <c r="E28" s="280">
        <v>2</v>
      </c>
      <c r="F28" s="856">
        <v>3</v>
      </c>
      <c r="G28" s="857"/>
      <c r="H28" s="375" t="s">
        <v>362</v>
      </c>
      <c r="I28" s="385" t="s">
        <v>363</v>
      </c>
      <c r="J28" s="280">
        <v>5</v>
      </c>
      <c r="K28" s="373"/>
      <c r="L28" s="374"/>
      <c r="M28" s="377"/>
      <c r="N28" s="212"/>
      <c r="O28" s="212"/>
      <c r="P28" s="212"/>
      <c r="Q28" s="212"/>
      <c r="R28" s="212"/>
      <c r="S28" s="212"/>
      <c r="T28" s="212"/>
    </row>
    <row r="29" spans="1:26" ht="65.25" customHeight="1" x14ac:dyDescent="0.3">
      <c r="A29" s="25"/>
      <c r="B29" s="25"/>
      <c r="C29" s="25"/>
      <c r="D29" s="378" t="s">
        <v>158</v>
      </c>
      <c r="E29" s="26" t="s">
        <v>159</v>
      </c>
      <c r="F29" s="858" t="s">
        <v>160</v>
      </c>
      <c r="G29" s="844"/>
      <c r="H29" s="381" t="s">
        <v>280</v>
      </c>
      <c r="I29" s="386" t="s">
        <v>364</v>
      </c>
      <c r="J29" s="281" t="s">
        <v>161</v>
      </c>
      <c r="K29" s="42" t="s">
        <v>162</v>
      </c>
      <c r="L29" s="43" t="s">
        <v>163</v>
      </c>
      <c r="M29" s="212"/>
      <c r="N29" s="211" t="s">
        <v>164</v>
      </c>
      <c r="O29" s="212"/>
      <c r="P29" s="212"/>
      <c r="Q29" s="212"/>
      <c r="R29" s="212"/>
      <c r="S29" s="212"/>
      <c r="T29" s="212"/>
    </row>
    <row r="30" spans="1:26" ht="17.149999999999999" customHeight="1" x14ac:dyDescent="0.25">
      <c r="A30" s="25"/>
      <c r="B30" s="25"/>
      <c r="C30" s="824"/>
      <c r="D30" s="28">
        <v>1</v>
      </c>
      <c r="E30" s="367" t="s">
        <v>165</v>
      </c>
      <c r="F30" s="843" t="s">
        <v>73</v>
      </c>
      <c r="G30" s="844"/>
      <c r="H30" s="301" t="str">
        <f>_1.1_Abwassermenge</f>
        <v/>
      </c>
      <c r="I30" s="389" t="str">
        <f>_1.1_Abwassermenge</f>
        <v/>
      </c>
      <c r="J30" s="832" t="str">
        <f>IF(OR(I30="",I31=""),"",I30+I31)</f>
        <v/>
      </c>
      <c r="K30" s="29"/>
      <c r="L30" s="30"/>
      <c r="M30" s="217"/>
      <c r="N30" s="218"/>
      <c r="O30" s="219">
        <v>-0.5</v>
      </c>
      <c r="P30" s="218">
        <v>0</v>
      </c>
      <c r="Q30" s="218">
        <v>0.25</v>
      </c>
      <c r="R30" s="218">
        <v>0.5</v>
      </c>
      <c r="S30" s="212" t="s">
        <v>166</v>
      </c>
      <c r="T30" s="212" t="s">
        <v>52</v>
      </c>
    </row>
    <row r="31" spans="1:26" ht="17.149999999999999" customHeight="1" x14ac:dyDescent="0.3">
      <c r="A31" s="25"/>
      <c r="B31" s="25"/>
      <c r="C31" s="824"/>
      <c r="D31" s="31"/>
      <c r="E31" s="32"/>
      <c r="F31" s="843" t="s">
        <v>74</v>
      </c>
      <c r="G31" s="844"/>
      <c r="H31" s="301" t="str">
        <f>_1.2_Abwasserbelastung</f>
        <v/>
      </c>
      <c r="I31" s="389" t="str">
        <f>_1.2_Abwasserbelastung</f>
        <v/>
      </c>
      <c r="J31" s="833"/>
      <c r="K31" s="29"/>
      <c r="L31" s="30"/>
      <c r="M31" s="217"/>
      <c r="N31" s="220"/>
      <c r="O31" s="219">
        <v>-0.5</v>
      </c>
      <c r="P31" s="218">
        <v>0</v>
      </c>
      <c r="Q31" s="218">
        <v>0.25</v>
      </c>
      <c r="R31" s="218">
        <v>0.5</v>
      </c>
      <c r="S31" s="212"/>
      <c r="T31" s="212"/>
    </row>
    <row r="32" spans="1:26" ht="30" customHeight="1" x14ac:dyDescent="0.25">
      <c r="A32" s="25"/>
      <c r="B32" s="25"/>
      <c r="C32" s="824"/>
      <c r="D32" s="859">
        <v>2</v>
      </c>
      <c r="E32" s="859" t="s">
        <v>167</v>
      </c>
      <c r="F32" s="861" t="s">
        <v>75</v>
      </c>
      <c r="G32" s="844"/>
      <c r="H32" s="301" t="str">
        <f>_2_Fläche</f>
        <v/>
      </c>
      <c r="I32" s="389" t="str">
        <f>_2_Fläche</f>
        <v/>
      </c>
      <c r="J32" s="295" t="str">
        <f>IF(I32="","",I32)</f>
        <v/>
      </c>
      <c r="K32" s="29"/>
      <c r="L32" s="30"/>
      <c r="M32" s="217"/>
      <c r="N32" s="218">
        <v>-1</v>
      </c>
      <c r="O32" s="218">
        <v>-0.5</v>
      </c>
      <c r="P32" s="218">
        <v>0</v>
      </c>
      <c r="Q32" s="218">
        <v>0.5</v>
      </c>
      <c r="R32" s="218">
        <v>1</v>
      </c>
      <c r="S32" s="212"/>
      <c r="T32" s="212"/>
    </row>
    <row r="33" spans="1:35" ht="16.5" hidden="1" customHeight="1" x14ac:dyDescent="0.25">
      <c r="A33" s="25"/>
      <c r="B33" s="25"/>
      <c r="C33" s="824"/>
      <c r="D33" s="860"/>
      <c r="E33" s="860"/>
      <c r="F33" s="115" t="s">
        <v>252</v>
      </c>
      <c r="G33" s="294">
        <f>Fragenkatalog!AD175</f>
        <v>0</v>
      </c>
      <c r="H33" s="294">
        <f>Fragenkatalog!AD175</f>
        <v>0</v>
      </c>
      <c r="I33" s="389" t="str">
        <f>Fragenkatalog!AE175</f>
        <v/>
      </c>
      <c r="J33" s="33"/>
      <c r="K33" s="29"/>
      <c r="L33" s="30"/>
      <c r="M33" s="217"/>
      <c r="N33" s="218"/>
      <c r="O33" s="218"/>
      <c r="P33" s="218"/>
      <c r="Q33" s="218"/>
      <c r="R33" s="218"/>
      <c r="S33" s="212"/>
      <c r="T33" s="212"/>
    </row>
    <row r="34" spans="1:35" ht="28" x14ac:dyDescent="0.3">
      <c r="A34" s="25"/>
      <c r="B34" s="25"/>
      <c r="C34" s="824"/>
      <c r="D34" s="378">
        <v>3</v>
      </c>
      <c r="E34" s="378" t="s">
        <v>168</v>
      </c>
      <c r="F34" s="843" t="s">
        <v>77</v>
      </c>
      <c r="G34" s="844"/>
      <c r="H34" s="301" t="str">
        <f>_3_Luft</f>
        <v/>
      </c>
      <c r="I34" s="389" t="str">
        <f>_3_Luft</f>
        <v/>
      </c>
      <c r="J34" s="295" t="str">
        <f>IF(I34="","",I34)</f>
        <v/>
      </c>
      <c r="K34" s="29"/>
      <c r="L34" s="30"/>
      <c r="M34" s="217"/>
      <c r="N34" s="220"/>
      <c r="O34" s="218">
        <v>-1</v>
      </c>
      <c r="P34" s="218">
        <v>0</v>
      </c>
      <c r="Q34" s="218">
        <v>0.5</v>
      </c>
      <c r="R34" s="218">
        <v>1</v>
      </c>
      <c r="S34" s="212"/>
      <c r="T34" s="212"/>
    </row>
    <row r="35" spans="1:35" ht="27.75" customHeight="1" x14ac:dyDescent="0.3">
      <c r="A35" s="25"/>
      <c r="B35" s="25"/>
      <c r="C35" s="824"/>
      <c r="D35" s="378">
        <v>4</v>
      </c>
      <c r="E35" s="369" t="s">
        <v>169</v>
      </c>
      <c r="F35" s="827" t="s">
        <v>78</v>
      </c>
      <c r="G35" s="789"/>
      <c r="H35" s="301" t="str">
        <f>_4_BiologischeVielfalt</f>
        <v/>
      </c>
      <c r="I35" s="389" t="str">
        <f>_4_BiologischeVielfalt</f>
        <v/>
      </c>
      <c r="J35" s="295" t="str">
        <f>IF(I35="","",I35)</f>
        <v/>
      </c>
      <c r="K35" s="29"/>
      <c r="L35" s="30"/>
      <c r="M35" s="221"/>
      <c r="N35" s="220"/>
      <c r="O35" s="218"/>
      <c r="P35" s="218">
        <v>0</v>
      </c>
      <c r="Q35" s="218">
        <v>1</v>
      </c>
      <c r="R35" s="218"/>
      <c r="S35" s="212"/>
      <c r="T35" s="212"/>
    </row>
    <row r="36" spans="1:35" ht="29.25" customHeight="1" x14ac:dyDescent="0.3">
      <c r="A36" s="25"/>
      <c r="B36" s="25"/>
      <c r="C36" s="824"/>
      <c r="D36" s="28">
        <v>5</v>
      </c>
      <c r="E36" s="837" t="s">
        <v>170</v>
      </c>
      <c r="F36" s="827" t="s">
        <v>171</v>
      </c>
      <c r="G36" s="789"/>
      <c r="H36" s="301" t="str">
        <f>_5.1_A_DeckungBedarf</f>
        <v/>
      </c>
      <c r="I36" s="389" t="str">
        <f>_5.1_A_DeckungBedarf</f>
        <v/>
      </c>
      <c r="J36" s="839" t="str">
        <f>IF(OR(AND(I36="",I37=""),I38=""),"",IF(AND(I36&lt;&gt;"",I37&lt;&gt;""),"Angabe entweder zu 5.1.A oder 5.1.B",IF(I36="",SUM(I37+I38),IF(I37="",SUM(I36+I38)))))</f>
        <v/>
      </c>
      <c r="K36" s="29"/>
      <c r="L36" s="30"/>
      <c r="M36" s="221"/>
      <c r="N36" s="220"/>
      <c r="O36" s="218"/>
      <c r="P36" s="218">
        <v>0</v>
      </c>
      <c r="Q36" s="218">
        <v>0.5</v>
      </c>
      <c r="R36" s="218"/>
      <c r="S36" s="212"/>
      <c r="T36" s="212"/>
    </row>
    <row r="37" spans="1:35" ht="33" customHeight="1" x14ac:dyDescent="0.3">
      <c r="A37" s="25"/>
      <c r="B37" s="25"/>
      <c r="C37" s="824"/>
      <c r="D37" s="34"/>
      <c r="E37" s="838"/>
      <c r="F37" s="827" t="s">
        <v>172</v>
      </c>
      <c r="G37" s="789"/>
      <c r="H37" s="301" t="str">
        <f>_5.1_B_Erzeugung</f>
        <v/>
      </c>
      <c r="I37" s="389" t="str">
        <f>_5.1_B_Erzeugung</f>
        <v/>
      </c>
      <c r="J37" s="840"/>
      <c r="K37" s="29"/>
      <c r="L37" s="30"/>
      <c r="M37" s="221"/>
      <c r="N37" s="220"/>
      <c r="O37" s="218"/>
      <c r="P37" s="218"/>
      <c r="Q37" s="218"/>
      <c r="R37" s="218"/>
      <c r="S37" s="212"/>
      <c r="T37" s="212"/>
    </row>
    <row r="38" spans="1:35" ht="17.149999999999999" customHeight="1" x14ac:dyDescent="0.3">
      <c r="A38" s="25"/>
      <c r="B38" s="25"/>
      <c r="C38" s="824"/>
      <c r="D38" s="35"/>
      <c r="E38" s="371"/>
      <c r="F38" s="827" t="s">
        <v>79</v>
      </c>
      <c r="G38" s="789"/>
      <c r="H38" s="301" t="str">
        <f>Fragenkatalog!$AE$229</f>
        <v/>
      </c>
      <c r="I38" s="389" t="str">
        <f>Fragenkatalog!$AE$229</f>
        <v/>
      </c>
      <c r="J38" s="841"/>
      <c r="K38" s="29"/>
      <c r="L38" s="30"/>
      <c r="M38" s="221"/>
      <c r="N38" s="220"/>
      <c r="O38" s="219">
        <v>-0.5</v>
      </c>
      <c r="P38" s="218">
        <v>0</v>
      </c>
      <c r="Q38" s="218">
        <v>0.25</v>
      </c>
      <c r="R38" s="218">
        <v>0.5</v>
      </c>
      <c r="S38" s="212"/>
      <c r="T38" s="212"/>
    </row>
    <row r="39" spans="1:35" ht="14" x14ac:dyDescent="0.3">
      <c r="A39" s="25"/>
      <c r="B39" s="25"/>
      <c r="C39" s="824"/>
      <c r="D39" s="28">
        <v>6</v>
      </c>
      <c r="E39" s="369" t="s">
        <v>173</v>
      </c>
      <c r="F39" s="827" t="s">
        <v>174</v>
      </c>
      <c r="G39" s="789"/>
      <c r="H39" s="382" t="str">
        <f>_6.1_Ökologische</f>
        <v/>
      </c>
      <c r="I39" s="390" t="str">
        <f>_6.1_Ökologische</f>
        <v/>
      </c>
      <c r="J39" s="832" t="str">
        <f>IF(OR(I39="",I41="",I42=""),"",I39+I41+I42)</f>
        <v/>
      </c>
      <c r="K39" s="29"/>
      <c r="L39" s="30"/>
      <c r="M39" s="221"/>
      <c r="N39" s="220"/>
      <c r="O39" s="218"/>
      <c r="P39" s="218">
        <v>0</v>
      </c>
      <c r="Q39" s="218">
        <v>0.5</v>
      </c>
      <c r="R39" s="218"/>
      <c r="S39" s="212"/>
      <c r="T39" s="212"/>
    </row>
    <row r="40" spans="1:35" ht="25.5" customHeight="1" x14ac:dyDescent="0.3">
      <c r="A40" s="25"/>
      <c r="B40" s="25"/>
      <c r="C40" s="824"/>
      <c r="D40" s="34"/>
      <c r="E40" s="371"/>
      <c r="F40" s="827" t="s">
        <v>80</v>
      </c>
      <c r="G40" s="828"/>
      <c r="H40" s="388"/>
      <c r="I40" s="387"/>
      <c r="J40" s="842"/>
      <c r="K40" s="291"/>
      <c r="L40" s="292"/>
      <c r="M40" s="219"/>
      <c r="N40" s="220"/>
      <c r="O40" s="218"/>
      <c r="P40" s="218"/>
      <c r="Q40" s="218"/>
      <c r="R40" s="218"/>
      <c r="S40" s="212"/>
      <c r="T40" s="212"/>
      <c r="U40" s="296">
        <f>-0.08*0.4</f>
        <v>-3.2000000000000001E-2</v>
      </c>
    </row>
    <row r="41" spans="1:35" ht="17.149999999999999" customHeight="1" x14ac:dyDescent="0.3">
      <c r="A41" s="25"/>
      <c r="B41" s="25"/>
      <c r="C41" s="824"/>
      <c r="D41" s="34"/>
      <c r="E41" s="371"/>
      <c r="F41" s="827" t="s">
        <v>46</v>
      </c>
      <c r="G41" s="789"/>
      <c r="H41" s="382" t="str">
        <f>_6.2_A_Materialeffizienz</f>
        <v/>
      </c>
      <c r="I41" s="390" t="str">
        <f>_6.2_A_Materialeffizienz</f>
        <v/>
      </c>
      <c r="J41" s="842"/>
      <c r="K41" s="29"/>
      <c r="L41" s="30"/>
      <c r="M41" s="222"/>
      <c r="N41" s="220"/>
      <c r="O41" s="218">
        <v>-0.25</v>
      </c>
      <c r="P41" s="218">
        <v>0</v>
      </c>
      <c r="Q41" s="218">
        <v>0.125</v>
      </c>
      <c r="R41" s="223">
        <v>0.25</v>
      </c>
      <c r="S41" s="212"/>
      <c r="T41" s="212"/>
      <c r="U41" s="296">
        <f>0.13*0.4</f>
        <v>5.2000000000000005E-2</v>
      </c>
    </row>
    <row r="42" spans="1:35" ht="17.149999999999999" customHeight="1" x14ac:dyDescent="0.3">
      <c r="A42" s="25"/>
      <c r="B42" s="25"/>
      <c r="C42" s="824"/>
      <c r="D42" s="36"/>
      <c r="E42" s="370"/>
      <c r="F42" s="827" t="s">
        <v>47</v>
      </c>
      <c r="G42" s="789"/>
      <c r="H42" s="382" t="str">
        <f>_6.2_B_Umweltfreundlichkeit</f>
        <v/>
      </c>
      <c r="I42" s="390" t="str">
        <f>_6.2_B_Umweltfreundlichkeit</f>
        <v/>
      </c>
      <c r="J42" s="833"/>
      <c r="K42" s="29"/>
      <c r="L42" s="30"/>
      <c r="M42" s="222" t="s">
        <v>175</v>
      </c>
      <c r="N42" s="220"/>
      <c r="O42" s="218">
        <v>-0.25</v>
      </c>
      <c r="P42" s="218">
        <v>0</v>
      </c>
      <c r="Q42" s="218">
        <v>0.25</v>
      </c>
      <c r="R42" s="218"/>
      <c r="S42" s="212"/>
      <c r="T42" s="212"/>
    </row>
    <row r="43" spans="1:35" ht="27.75" customHeight="1" x14ac:dyDescent="0.3">
      <c r="A43" s="25"/>
      <c r="B43" s="25"/>
      <c r="C43" s="25"/>
      <c r="D43" s="37"/>
      <c r="E43" s="38"/>
      <c r="F43" s="850" t="s">
        <v>223</v>
      </c>
      <c r="G43" s="873"/>
      <c r="H43" s="873"/>
      <c r="I43" s="874"/>
      <c r="J43" s="297" t="str">
        <f t="array" ref="J43">IF(OR(J30="",J32="",J34:J36="",J39=""),"",AVERAGE(J30:J39))</f>
        <v/>
      </c>
      <c r="K43" s="39"/>
      <c r="L43" s="40"/>
      <c r="M43" s="298">
        <f>VLOOKUP(J19,Gewichtungsfaktoren!A4:F5,4,FALSE)</f>
        <v>0.4</v>
      </c>
      <c r="N43" s="220"/>
      <c r="O43" s="218"/>
      <c r="P43" s="218"/>
      <c r="Q43" s="218"/>
      <c r="R43" s="218"/>
      <c r="S43" s="212"/>
      <c r="T43" s="212"/>
    </row>
    <row r="44" spans="1:35" ht="13" x14ac:dyDescent="0.3">
      <c r="A44" s="25"/>
      <c r="B44" s="25"/>
      <c r="C44" s="25"/>
      <c r="D44" s="37"/>
      <c r="E44" s="38"/>
      <c r="F44" s="38"/>
      <c r="G44" s="38"/>
      <c r="H44" s="38"/>
      <c r="I44" s="38"/>
      <c r="J44" s="91"/>
      <c r="K44" s="39"/>
      <c r="L44" s="40"/>
      <c r="M44" s="29"/>
      <c r="N44" s="220"/>
      <c r="O44" s="218"/>
      <c r="P44" s="218"/>
      <c r="Q44" s="218"/>
      <c r="R44" s="218"/>
      <c r="S44" s="212"/>
      <c r="T44" s="212"/>
    </row>
    <row r="45" spans="1:35" ht="30.75" customHeight="1" x14ac:dyDescent="0.3">
      <c r="A45" s="25"/>
      <c r="B45" s="25"/>
      <c r="D45" s="41" t="s">
        <v>176</v>
      </c>
      <c r="E45" s="38"/>
      <c r="F45" s="376"/>
      <c r="G45" s="376"/>
      <c r="H45" s="376"/>
      <c r="I45" s="376"/>
      <c r="J45" s="91"/>
      <c r="K45" s="846" t="str">
        <f>K27</f>
        <v>Die Angabe des Antragstellers im Formular Zielbeiträge zu der (Teil-)Frage ist plausibel und wurde übernommen.</v>
      </c>
      <c r="L45" s="847"/>
      <c r="M45" s="29"/>
      <c r="N45" s="220"/>
      <c r="O45" s="218"/>
      <c r="P45" s="218"/>
      <c r="Q45" s="218"/>
      <c r="R45" s="218"/>
      <c r="S45" s="212"/>
      <c r="T45" s="212"/>
      <c r="U45" s="224"/>
    </row>
    <row r="46" spans="1:35" ht="12.75" customHeight="1" x14ac:dyDescent="0.3">
      <c r="A46" s="25"/>
      <c r="B46" s="25"/>
      <c r="D46" s="280">
        <v>1</v>
      </c>
      <c r="E46" s="280">
        <v>2</v>
      </c>
      <c r="F46" s="849">
        <v>3</v>
      </c>
      <c r="G46" s="789"/>
      <c r="H46" s="375" t="s">
        <v>362</v>
      </c>
      <c r="I46" s="385" t="s">
        <v>363</v>
      </c>
      <c r="J46" s="280">
        <v>5</v>
      </c>
      <c r="K46" s="373"/>
      <c r="L46" s="374"/>
      <c r="M46" s="29"/>
      <c r="N46" s="220"/>
      <c r="O46" s="218"/>
      <c r="P46" s="218"/>
      <c r="Q46" s="218"/>
      <c r="R46" s="218"/>
      <c r="S46" s="212"/>
      <c r="T46" s="212"/>
      <c r="U46" s="224"/>
    </row>
    <row r="47" spans="1:35" ht="63" customHeight="1" x14ac:dyDescent="0.3">
      <c r="A47" s="25"/>
      <c r="B47" s="25"/>
      <c r="C47" s="22"/>
      <c r="D47" s="378" t="s">
        <v>158</v>
      </c>
      <c r="E47" s="26" t="s">
        <v>159</v>
      </c>
      <c r="F47" s="850" t="s">
        <v>160</v>
      </c>
      <c r="G47" s="789"/>
      <c r="H47" s="381" t="s">
        <v>280</v>
      </c>
      <c r="I47" s="386" t="s">
        <v>364</v>
      </c>
      <c r="J47" s="281" t="s">
        <v>161</v>
      </c>
      <c r="K47" s="299" t="str">
        <f>K29</f>
        <v>Ja / Nein</v>
      </c>
      <c r="L47" s="300" t="str">
        <f>L29</f>
        <v>Wenn nein, bitte hier erläutern</v>
      </c>
      <c r="M47" s="29"/>
      <c r="N47" s="220"/>
      <c r="O47" s="218"/>
      <c r="P47" s="218"/>
      <c r="Q47" s="218"/>
      <c r="R47" s="218"/>
      <c r="S47" s="212"/>
      <c r="T47" s="212"/>
    </row>
    <row r="48" spans="1:35" s="228" customFormat="1" ht="25.5" customHeight="1" x14ac:dyDescent="0.25">
      <c r="A48" s="25"/>
      <c r="B48" s="25"/>
      <c r="C48" s="824"/>
      <c r="D48" s="834">
        <v>7</v>
      </c>
      <c r="E48" s="829" t="s">
        <v>224</v>
      </c>
      <c r="F48" s="825" t="s">
        <v>327</v>
      </c>
      <c r="G48" s="826"/>
      <c r="H48" s="383"/>
      <c r="I48" s="389"/>
      <c r="K48" s="45"/>
      <c r="L48" s="30"/>
      <c r="M48" s="219"/>
      <c r="N48" s="225"/>
      <c r="O48" s="225"/>
      <c r="P48" s="226"/>
      <c r="Q48" s="226"/>
      <c r="R48" s="226"/>
      <c r="S48" s="212"/>
      <c r="T48" s="212"/>
      <c r="U48" s="345"/>
      <c r="V48" s="345"/>
      <c r="W48" s="345"/>
      <c r="X48" s="345"/>
      <c r="Y48" s="345"/>
      <c r="Z48" s="345"/>
      <c r="AA48" s="345"/>
      <c r="AB48" s="345"/>
      <c r="AC48" s="345"/>
      <c r="AD48" s="345"/>
      <c r="AE48" s="345"/>
      <c r="AF48" s="345"/>
      <c r="AG48" s="345"/>
      <c r="AH48" s="345"/>
      <c r="AI48" s="345"/>
    </row>
    <row r="49" spans="1:35" s="228" customFormat="1" ht="25.5" customHeight="1" x14ac:dyDescent="0.25">
      <c r="A49" s="25"/>
      <c r="B49" s="25"/>
      <c r="C49" s="824"/>
      <c r="D49" s="835"/>
      <c r="E49" s="830"/>
      <c r="F49" s="825" t="s">
        <v>318</v>
      </c>
      <c r="G49" s="826"/>
      <c r="H49" s="301" t="str">
        <f>Fragenkatalog!$AE$284</f>
        <v/>
      </c>
      <c r="I49" s="389" t="str">
        <f>Fragenkatalog!$AE$284</f>
        <v/>
      </c>
      <c r="J49" s="832" t="str">
        <f>IF(OR(I49="",I50=""),"",I49+I50)</f>
        <v/>
      </c>
      <c r="K49" s="45"/>
      <c r="L49" s="30"/>
      <c r="M49" s="219"/>
      <c r="N49" s="225"/>
      <c r="O49" s="225"/>
      <c r="P49" s="226"/>
      <c r="Q49" s="226"/>
      <c r="R49" s="226"/>
      <c r="S49" s="212"/>
      <c r="T49" s="212"/>
      <c r="U49" s="345"/>
      <c r="V49" s="345"/>
      <c r="W49" s="345"/>
      <c r="X49" s="345"/>
      <c r="Y49" s="345"/>
      <c r="Z49" s="345"/>
      <c r="AA49" s="345"/>
      <c r="AB49" s="345"/>
      <c r="AC49" s="345"/>
      <c r="AD49" s="345"/>
      <c r="AE49" s="345"/>
      <c r="AF49" s="345"/>
      <c r="AG49" s="345"/>
      <c r="AH49" s="345"/>
      <c r="AI49" s="345"/>
    </row>
    <row r="50" spans="1:35" s="228" customFormat="1" ht="17.149999999999999" customHeight="1" x14ac:dyDescent="0.25">
      <c r="A50" s="25"/>
      <c r="B50" s="25"/>
      <c r="C50" s="824"/>
      <c r="D50" s="836"/>
      <c r="E50" s="831"/>
      <c r="F50" s="827" t="s">
        <v>317</v>
      </c>
      <c r="G50" s="828"/>
      <c r="H50" s="301" t="str">
        <f>Fragenkatalog!$AE$295</f>
        <v/>
      </c>
      <c r="I50" s="389" t="str">
        <f>Fragenkatalog!$AE$295</f>
        <v/>
      </c>
      <c r="J50" s="833"/>
      <c r="K50" s="45"/>
      <c r="L50" s="30"/>
      <c r="M50" s="219"/>
      <c r="N50" s="225"/>
      <c r="O50" s="225"/>
      <c r="P50" s="226"/>
      <c r="Q50" s="226"/>
      <c r="R50" s="226"/>
      <c r="S50" s="62"/>
      <c r="T50" s="227"/>
    </row>
    <row r="51" spans="1:35" ht="46.5" customHeight="1" x14ac:dyDescent="0.25">
      <c r="A51" s="25"/>
      <c r="B51" s="25"/>
      <c r="C51" s="824"/>
      <c r="D51" s="834">
        <v>8</v>
      </c>
      <c r="E51" s="837" t="s">
        <v>177</v>
      </c>
      <c r="F51" s="827" t="s">
        <v>178</v>
      </c>
      <c r="G51" s="789"/>
      <c r="H51" s="301">
        <f>_8_Aufbau_Wissen</f>
        <v>0</v>
      </c>
      <c r="I51" s="389">
        <f>_8_Aufbau_Wissen</f>
        <v>0</v>
      </c>
      <c r="J51" s="295">
        <f>IF(I51="","",I51)</f>
        <v>0</v>
      </c>
      <c r="K51" s="45"/>
      <c r="L51" s="30"/>
      <c r="M51" s="29"/>
      <c r="N51" s="225"/>
      <c r="O51" s="226">
        <v>0</v>
      </c>
      <c r="P51" s="229">
        <v>0.25</v>
      </c>
      <c r="Q51" s="225">
        <v>0.5</v>
      </c>
      <c r="R51" s="226">
        <v>1</v>
      </c>
      <c r="S51" s="62"/>
      <c r="T51" s="212"/>
    </row>
    <row r="52" spans="1:35" ht="46.5" hidden="1" customHeight="1" x14ac:dyDescent="0.25">
      <c r="A52" s="25"/>
      <c r="B52" s="25"/>
      <c r="C52" s="824"/>
      <c r="D52" s="836"/>
      <c r="E52" s="848"/>
      <c r="F52" s="44" t="s">
        <v>179</v>
      </c>
      <c r="G52" s="294">
        <f>Fragenkatalog!AD313</f>
        <v>0</v>
      </c>
      <c r="H52" s="294">
        <f>Fragenkatalog!AD313</f>
        <v>0</v>
      </c>
      <c r="I52" s="389">
        <f>Fragenkatalog!AD313</f>
        <v>0</v>
      </c>
      <c r="J52" s="46"/>
      <c r="K52" s="45"/>
      <c r="L52" s="30"/>
      <c r="M52" s="29"/>
      <c r="N52" s="225">
        <v>1</v>
      </c>
      <c r="O52" s="226">
        <v>2</v>
      </c>
      <c r="P52" s="230">
        <v>3</v>
      </c>
      <c r="Q52" s="225">
        <v>4</v>
      </c>
      <c r="R52" s="226">
        <v>5</v>
      </c>
      <c r="S52" s="62">
        <v>6</v>
      </c>
      <c r="T52" s="212">
        <v>7</v>
      </c>
      <c r="U52" s="7">
        <v>8</v>
      </c>
      <c r="V52" s="7">
        <v>9</v>
      </c>
    </row>
    <row r="53" spans="1:35" ht="46.5" customHeight="1" x14ac:dyDescent="0.25">
      <c r="A53" s="25"/>
      <c r="B53" s="25"/>
      <c r="C53" s="824"/>
      <c r="D53" s="26">
        <v>9</v>
      </c>
      <c r="E53" s="378" t="s">
        <v>180</v>
      </c>
      <c r="F53" s="827" t="s">
        <v>181</v>
      </c>
      <c r="G53" s="789"/>
      <c r="H53" s="301" t="str">
        <f>_9_UmweltfreundlicheBeschaffung</f>
        <v/>
      </c>
      <c r="I53" s="389" t="str">
        <f>_9_UmweltfreundlicheBeschaffung</f>
        <v/>
      </c>
      <c r="J53" s="295" t="str">
        <f>IF(I53="","",I53)</f>
        <v/>
      </c>
      <c r="K53" s="45"/>
      <c r="L53" s="30"/>
      <c r="M53" s="217"/>
      <c r="N53" s="225"/>
      <c r="O53" s="218"/>
      <c r="P53" s="226">
        <v>0</v>
      </c>
      <c r="Q53" s="226">
        <v>1</v>
      </c>
      <c r="R53" s="218"/>
      <c r="S53" s="62"/>
      <c r="T53" s="212"/>
    </row>
    <row r="54" spans="1:35" ht="66" customHeight="1" x14ac:dyDescent="0.25">
      <c r="A54" s="25"/>
      <c r="B54" s="25"/>
      <c r="C54" s="824"/>
      <c r="D54" s="366">
        <v>10</v>
      </c>
      <c r="E54" s="93" t="s">
        <v>228</v>
      </c>
      <c r="F54" s="827" t="s">
        <v>240</v>
      </c>
      <c r="G54" s="789"/>
      <c r="H54" s="379" t="str">
        <f>_10_UmweltwirkungAnstoßen</f>
        <v/>
      </c>
      <c r="I54" s="391" t="str">
        <f>_10_UmweltwirkungAnstoßen</f>
        <v/>
      </c>
      <c r="J54" s="295" t="str">
        <f>IF(I54="","",I54)</f>
        <v/>
      </c>
      <c r="K54" s="45"/>
      <c r="L54" s="30"/>
      <c r="M54" s="217"/>
      <c r="N54" s="225"/>
      <c r="O54" s="226">
        <v>-1</v>
      </c>
      <c r="P54" s="226">
        <v>0</v>
      </c>
      <c r="Q54" s="225">
        <v>0.5</v>
      </c>
      <c r="R54" s="226">
        <v>1</v>
      </c>
      <c r="S54" s="62"/>
      <c r="T54" s="212"/>
    </row>
    <row r="55" spans="1:35" ht="30" customHeight="1" x14ac:dyDescent="0.25">
      <c r="A55" s="25"/>
      <c r="B55" s="25"/>
      <c r="C55" s="824"/>
      <c r="D55" s="116">
        <v>11</v>
      </c>
      <c r="E55" s="837" t="s">
        <v>253</v>
      </c>
      <c r="F55" s="851" t="s">
        <v>254</v>
      </c>
      <c r="G55" s="789"/>
      <c r="H55" s="301" t="str">
        <f>_11_Indirekte_Wirkungen_Keine</f>
        <v/>
      </c>
      <c r="I55" s="392" t="str">
        <f>_11_Indirekte_Wirkungen_Keine</f>
        <v/>
      </c>
      <c r="J55" s="839" t="str">
        <f>IF(AND(I55="x",OR(I56&lt;&gt;"",I57&lt;&gt;"")),"Bitte korrigieren: Unzulässige Kombination von Angaben.",IF(I55="x",0,IF(AND(I56="",I57=""),"",SUM(I56:I57))))</f>
        <v/>
      </c>
      <c r="K55" s="29"/>
      <c r="L55" s="30"/>
      <c r="M55" s="222"/>
      <c r="N55" s="225"/>
      <c r="O55" s="231" t="s">
        <v>182</v>
      </c>
      <c r="P55" s="232" t="s">
        <v>183</v>
      </c>
      <c r="Q55" s="233"/>
      <c r="R55" s="225"/>
      <c r="S55" s="234"/>
      <c r="T55" s="212"/>
    </row>
    <row r="56" spans="1:35" ht="30" customHeight="1" x14ac:dyDescent="0.3">
      <c r="A56" s="25"/>
      <c r="B56" s="25"/>
      <c r="C56" s="824"/>
      <c r="D56" s="47"/>
      <c r="E56" s="838"/>
      <c r="F56" s="827" t="s">
        <v>255</v>
      </c>
      <c r="G56" s="789"/>
      <c r="H56" s="301" t="str">
        <f>_11_Indirekte_Wirkungen_Negativ</f>
        <v/>
      </c>
      <c r="I56" s="392" t="str">
        <f>_11_Indirekte_Wirkungen_Negativ</f>
        <v/>
      </c>
      <c r="J56" s="840"/>
      <c r="K56" s="29"/>
      <c r="L56" s="30"/>
      <c r="M56" s="29"/>
      <c r="N56" s="218"/>
      <c r="O56" s="231" t="s">
        <v>184</v>
      </c>
      <c r="P56" s="235">
        <v>-1</v>
      </c>
      <c r="Q56" s="233">
        <v>-0.5</v>
      </c>
      <c r="R56" s="218"/>
      <c r="S56" s="62"/>
      <c r="T56" s="212"/>
    </row>
    <row r="57" spans="1:35" ht="30" customHeight="1" x14ac:dyDescent="0.3">
      <c r="A57" s="25"/>
      <c r="B57" s="25"/>
      <c r="C57" s="824"/>
      <c r="D57" s="50"/>
      <c r="E57" s="848"/>
      <c r="F57" s="827" t="s">
        <v>256</v>
      </c>
      <c r="G57" s="789"/>
      <c r="H57" s="302" t="str">
        <f>_11_Indirekte_Wirkungen_Positiv</f>
        <v/>
      </c>
      <c r="I57" s="393" t="str">
        <f>_11_Indirekte_Wirkungen_Positiv</f>
        <v/>
      </c>
      <c r="J57" s="840"/>
      <c r="K57" s="29"/>
      <c r="L57" s="30"/>
      <c r="M57" s="43" t="s">
        <v>185</v>
      </c>
      <c r="N57" s="218"/>
      <c r="O57" s="235" t="s">
        <v>186</v>
      </c>
      <c r="P57" s="236">
        <v>0.5</v>
      </c>
      <c r="Q57" s="235">
        <v>1</v>
      </c>
      <c r="R57" s="218"/>
      <c r="S57" s="62"/>
      <c r="T57" s="212"/>
    </row>
    <row r="58" spans="1:35" ht="17.149999999999999" hidden="1" customHeight="1" x14ac:dyDescent="0.3">
      <c r="A58" s="25"/>
      <c r="B58" s="25"/>
      <c r="C58" s="368"/>
      <c r="D58" s="47"/>
      <c r="E58" s="371"/>
      <c r="F58" s="48" t="s">
        <v>187</v>
      </c>
      <c r="G58" s="11"/>
      <c r="H58" s="380"/>
      <c r="I58" s="303" t="str">
        <f>Fragenkatalog!$AJ$359</f>
        <v/>
      </c>
      <c r="J58" s="49"/>
      <c r="K58" s="39"/>
      <c r="L58" s="40"/>
      <c r="M58" s="43"/>
      <c r="N58" s="218"/>
      <c r="O58" s="235"/>
      <c r="P58" s="236"/>
      <c r="Q58" s="235"/>
      <c r="R58" s="218"/>
      <c r="S58" s="62"/>
      <c r="T58" s="212"/>
    </row>
    <row r="59" spans="1:35" ht="17.149999999999999" hidden="1" customHeight="1" x14ac:dyDescent="0.3">
      <c r="A59" s="25"/>
      <c r="B59" s="25"/>
      <c r="C59" s="368"/>
      <c r="D59" s="50"/>
      <c r="E59" s="370"/>
      <c r="F59" s="372" t="s">
        <v>188</v>
      </c>
      <c r="G59" s="278"/>
      <c r="H59" s="303"/>
      <c r="I59" s="303" t="str">
        <f>Fragenkatalog!$AJ$364</f>
        <v/>
      </c>
      <c r="J59" s="51"/>
      <c r="K59" s="39"/>
      <c r="L59" s="40"/>
      <c r="M59" s="43"/>
      <c r="N59" s="218"/>
      <c r="O59" s="235"/>
      <c r="P59" s="236"/>
      <c r="Q59" s="235"/>
      <c r="R59" s="218"/>
      <c r="S59" s="62"/>
      <c r="T59" s="212"/>
    </row>
    <row r="60" spans="1:35" ht="17.149999999999999" customHeight="1" x14ac:dyDescent="0.3">
      <c r="A60" s="25"/>
      <c r="B60" s="25"/>
      <c r="C60" s="25"/>
      <c r="D60" s="22"/>
      <c r="E60" s="38"/>
      <c r="F60" s="845" t="s">
        <v>222</v>
      </c>
      <c r="G60" s="845"/>
      <c r="H60" s="845"/>
      <c r="I60" s="845"/>
      <c r="J60" s="297" t="str">
        <f t="array" ref="J60">IF(OR(J49="",J51="",J53:J55="",J55="Bitte korrigieren: Unzulässige Kombination von Angaben."),"",AVERAGE(J49,J51,J53,J54,J55))</f>
        <v/>
      </c>
      <c r="K60" s="52"/>
      <c r="L60" s="52"/>
      <c r="M60" s="298">
        <f>VLOOKUP(J19,Gewichtungsfaktoren!A4:F5,5,FALSE)</f>
        <v>0.6</v>
      </c>
      <c r="N60" s="218"/>
      <c r="O60" s="235"/>
      <c r="P60" s="236"/>
      <c r="Q60" s="235"/>
      <c r="R60" s="218"/>
      <c r="S60" s="62"/>
      <c r="T60" s="212"/>
    </row>
    <row r="61" spans="1:35" ht="15" customHeight="1" x14ac:dyDescent="0.3">
      <c r="A61" s="25"/>
      <c r="B61" s="25"/>
      <c r="C61" s="25"/>
      <c r="D61" s="22"/>
      <c r="E61" s="38"/>
      <c r="F61" s="54"/>
      <c r="G61" s="54"/>
      <c r="H61" s="55"/>
      <c r="I61" s="55"/>
      <c r="J61" s="92"/>
      <c r="K61" s="56"/>
      <c r="L61" s="56"/>
      <c r="M61" s="39"/>
      <c r="N61" s="212"/>
      <c r="O61" s="237"/>
      <c r="P61" s="234"/>
      <c r="Q61" s="62"/>
      <c r="R61" s="62"/>
      <c r="S61" s="62"/>
      <c r="T61" s="212"/>
    </row>
    <row r="62" spans="1:35" ht="27.75" customHeight="1" x14ac:dyDescent="0.3">
      <c r="A62" s="25"/>
      <c r="B62" s="25"/>
      <c r="D62" s="113" t="s">
        <v>244</v>
      </c>
      <c r="E62" s="38"/>
      <c r="F62" s="54"/>
      <c r="G62" s="54"/>
      <c r="H62" s="55"/>
      <c r="I62" s="55"/>
      <c r="J62" s="92"/>
      <c r="K62" s="56"/>
      <c r="L62" s="56"/>
      <c r="M62" s="39"/>
      <c r="N62" s="212"/>
      <c r="O62" s="237"/>
      <c r="P62" s="234"/>
      <c r="Q62" s="62"/>
      <c r="R62" s="62"/>
      <c r="S62" s="62"/>
      <c r="T62" s="212"/>
    </row>
    <row r="63" spans="1:35" ht="13.5" customHeight="1" x14ac:dyDescent="0.3">
      <c r="A63" s="25"/>
      <c r="B63" s="25"/>
      <c r="C63" s="25"/>
      <c r="D63" s="22"/>
      <c r="E63" s="38"/>
      <c r="F63" s="57"/>
      <c r="G63" s="57"/>
      <c r="H63" s="58" t="s">
        <v>189</v>
      </c>
      <c r="J63" s="304" t="str">
        <f>IF(J19="","",VLOOKUP(J19,Gewichtungsfaktoren!A5:F5,6,FALSE))</f>
        <v>40:60</v>
      </c>
      <c r="K63" s="56"/>
      <c r="L63" s="448" t="s">
        <v>484</v>
      </c>
      <c r="M63" s="39"/>
      <c r="N63" s="212"/>
      <c r="O63" s="237"/>
      <c r="P63" s="234"/>
      <c r="Q63" s="62"/>
      <c r="R63" s="62"/>
      <c r="S63" s="62"/>
      <c r="T63" s="212"/>
    </row>
    <row r="64" spans="1:35" s="242" customFormat="1" ht="16.5" customHeight="1" x14ac:dyDescent="0.3">
      <c r="A64" s="57"/>
      <c r="B64" s="57"/>
      <c r="C64" s="57"/>
      <c r="D64" s="57"/>
      <c r="E64" s="57"/>
      <c r="F64" s="57"/>
      <c r="G64" s="57"/>
      <c r="H64" s="58" t="s">
        <v>190</v>
      </c>
      <c r="J64" s="297" t="str">
        <f t="array" ref="J64">IF(J55="Bitte korrigieren: Unzulässige Kombination von Angaben.","",IF(AND(I36="",I37=""),"",IF(OR(I38:I39="",I30:I35="",I41:I42="",I49:I54=""),"",IF(J55="","",ROUND(J43*M43+J60*M60,2)))))</f>
        <v/>
      </c>
      <c r="K64" s="52"/>
      <c r="L64" s="52"/>
      <c r="M64" s="238" t="s">
        <v>191</v>
      </c>
      <c r="N64" s="211"/>
      <c r="O64" s="239"/>
      <c r="P64" s="240"/>
      <c r="Q64" s="241"/>
      <c r="R64" s="62"/>
      <c r="S64" s="211"/>
      <c r="T64" s="211"/>
    </row>
    <row r="65" spans="1:20" s="242" customFormat="1" ht="25.5" customHeight="1" x14ac:dyDescent="0.3">
      <c r="A65" s="57"/>
      <c r="B65" s="57"/>
      <c r="C65" s="57"/>
      <c r="D65" s="57"/>
      <c r="E65" s="57"/>
      <c r="F65" s="57"/>
      <c r="G65" s="57"/>
      <c r="H65" s="60" t="s">
        <v>192</v>
      </c>
      <c r="J65" s="305" t="str">
        <f>IF(J64="","Angaben fehlen",IF(J64&gt;0,"Positiv",(IF(J64=0,"Neutral","Negativ"))))</f>
        <v>Angaben fehlen</v>
      </c>
      <c r="K65" s="52"/>
      <c r="L65" s="52"/>
      <c r="M65" s="52"/>
      <c r="N65" s="211"/>
      <c r="O65" s="211"/>
      <c r="P65" s="211"/>
      <c r="Q65" s="211"/>
      <c r="R65" s="211"/>
      <c r="S65" s="211"/>
      <c r="T65" s="211"/>
    </row>
    <row r="66" spans="1:20" s="242" customFormat="1" ht="26.25" customHeight="1" x14ac:dyDescent="0.3">
      <c r="A66" s="57"/>
      <c r="B66" s="57"/>
      <c r="C66" s="57"/>
      <c r="D66" s="89"/>
      <c r="E66" s="57"/>
      <c r="F66" s="57"/>
      <c r="G66" s="57"/>
      <c r="H66" s="57"/>
      <c r="I66" s="57"/>
      <c r="J66" s="305" t="str">
        <f t="array" ref="J66">IF(J65="Angaben Fehlen","",IF(OR(J65="Negativ",J65="Neutral"),"Nicht Förderfähig","Förderfähig"))</f>
        <v/>
      </c>
      <c r="K66" s="52"/>
      <c r="L66" s="52"/>
      <c r="M66" s="52"/>
      <c r="N66" s="211"/>
      <c r="O66" s="211"/>
      <c r="P66" s="211"/>
      <c r="Q66" s="211"/>
      <c r="R66" s="211"/>
      <c r="S66" s="211"/>
      <c r="T66" s="211"/>
    </row>
    <row r="67" spans="1:20" ht="13" x14ac:dyDescent="0.3">
      <c r="A67" s="25"/>
      <c r="B67" s="25"/>
      <c r="C67" s="25"/>
      <c r="D67" s="24"/>
      <c r="E67" s="24"/>
      <c r="F67" s="25"/>
      <c r="G67" s="25"/>
      <c r="H67" s="25"/>
      <c r="I67" s="25"/>
      <c r="J67" s="57"/>
      <c r="K67" s="61"/>
      <c r="L67" s="61"/>
      <c r="M67" s="61"/>
      <c r="N67" s="211"/>
      <c r="O67" s="211"/>
      <c r="P67" s="211"/>
      <c r="Q67" s="212"/>
      <c r="R67" s="212"/>
      <c r="S67" s="212"/>
      <c r="T67" s="212"/>
    </row>
    <row r="68" spans="1:20" ht="13" x14ac:dyDescent="0.3">
      <c r="A68" s="19"/>
      <c r="B68" s="19"/>
      <c r="C68" s="19"/>
      <c r="D68" s="53"/>
      <c r="E68" s="53"/>
      <c r="F68" s="19"/>
      <c r="G68" s="19"/>
      <c r="H68" s="19"/>
      <c r="I68" s="19"/>
      <c r="J68" s="19"/>
      <c r="K68" s="62"/>
      <c r="L68" s="62"/>
      <c r="M68" s="62"/>
      <c r="N68" s="211"/>
      <c r="O68" s="211"/>
      <c r="P68" s="211"/>
      <c r="Q68" s="212"/>
      <c r="R68" s="212"/>
      <c r="S68" s="212"/>
      <c r="T68" s="212"/>
    </row>
    <row r="69" spans="1:20" x14ac:dyDescent="0.25">
      <c r="B69" s="262"/>
      <c r="C69" s="262"/>
      <c r="D69" s="263"/>
      <c r="F69" s="262"/>
      <c r="G69" s="262"/>
    </row>
    <row r="70" spans="1:20" ht="26.25" customHeight="1" x14ac:dyDescent="0.25">
      <c r="A70" s="77" t="s">
        <v>485</v>
      </c>
      <c r="B70" s="25"/>
      <c r="C70" s="25"/>
      <c r="D70" s="24"/>
      <c r="E70" s="24"/>
      <c r="F70" s="25"/>
      <c r="G70" s="25"/>
      <c r="H70" s="25"/>
      <c r="I70" s="25"/>
      <c r="J70" s="25"/>
      <c r="K70" s="846" t="str">
        <f>K27</f>
        <v>Die Angabe des Antragstellers im Formular Zielbeiträge zu der (Teil-)Frage ist plausibel und wurde übernommen.</v>
      </c>
      <c r="L70" s="847"/>
      <c r="M70" s="79"/>
      <c r="N70" s="212"/>
      <c r="O70" s="212"/>
      <c r="P70" s="212"/>
      <c r="Q70" s="212"/>
      <c r="R70" s="212"/>
      <c r="S70" s="212"/>
      <c r="T70" s="212"/>
    </row>
    <row r="71" spans="1:20" ht="15" customHeight="1" x14ac:dyDescent="0.25">
      <c r="A71" s="25"/>
      <c r="B71" s="25"/>
      <c r="C71" s="25"/>
      <c r="D71" s="280">
        <v>1</v>
      </c>
      <c r="E71" s="849">
        <v>2</v>
      </c>
      <c r="F71" s="788"/>
      <c r="G71" s="788"/>
      <c r="H71" s="788"/>
      <c r="I71" s="789"/>
      <c r="J71" s="280">
        <v>3</v>
      </c>
      <c r="K71" s="430"/>
      <c r="L71" s="431"/>
      <c r="M71" s="79"/>
      <c r="N71" s="212"/>
      <c r="O71" s="212"/>
      <c r="P71" s="212"/>
      <c r="Q71" s="212"/>
      <c r="R71" s="212"/>
      <c r="S71" s="212"/>
      <c r="T71" s="212"/>
    </row>
    <row r="72" spans="1:20" ht="35.25" customHeight="1" x14ac:dyDescent="0.25">
      <c r="A72" s="25"/>
      <c r="B72" s="25"/>
      <c r="C72" s="25"/>
      <c r="D72" s="433" t="s">
        <v>193</v>
      </c>
      <c r="E72" s="850" t="s">
        <v>194</v>
      </c>
      <c r="F72" s="788"/>
      <c r="G72" s="788"/>
      <c r="H72" s="788"/>
      <c r="I72" s="789"/>
      <c r="J72" s="281" t="s">
        <v>221</v>
      </c>
      <c r="K72" s="299" t="str">
        <f>K104</f>
        <v>Ja / Nein</v>
      </c>
      <c r="L72" s="299" t="str">
        <f>L104</f>
        <v>Wenn nein, bitte hier erläutern</v>
      </c>
      <c r="M72" s="79"/>
      <c r="N72" s="212"/>
      <c r="O72" s="212"/>
      <c r="P72" s="212"/>
      <c r="Q72" s="212"/>
      <c r="R72" s="212"/>
      <c r="S72" s="212"/>
      <c r="T72" s="212"/>
    </row>
    <row r="73" spans="1:20" ht="15" customHeight="1" x14ac:dyDescent="0.25">
      <c r="A73" s="25"/>
      <c r="B73" s="25"/>
      <c r="C73" s="25"/>
      <c r="D73" s="63" t="s">
        <v>195</v>
      </c>
      <c r="E73" s="875" t="s">
        <v>286</v>
      </c>
      <c r="F73" s="876"/>
      <c r="G73" s="876"/>
      <c r="H73" s="876"/>
      <c r="I73" s="877"/>
      <c r="J73" s="881" t="str">
        <f>Fragenkatalog!$AE$398</f>
        <v/>
      </c>
      <c r="K73" s="70"/>
      <c r="L73" s="71"/>
      <c r="M73" s="79"/>
      <c r="N73" s="212"/>
      <c r="O73" s="212"/>
      <c r="P73" s="212"/>
      <c r="Q73" s="212"/>
      <c r="R73" s="212"/>
      <c r="S73" s="212"/>
      <c r="T73" s="212"/>
    </row>
    <row r="74" spans="1:20" ht="15" customHeight="1" x14ac:dyDescent="0.25">
      <c r="A74" s="25"/>
      <c r="B74" s="25"/>
      <c r="C74" s="25"/>
      <c r="D74" s="81"/>
      <c r="E74" s="878"/>
      <c r="F74" s="879"/>
      <c r="G74" s="879"/>
      <c r="H74" s="879"/>
      <c r="I74" s="880"/>
      <c r="J74" s="882"/>
      <c r="K74" s="82"/>
      <c r="L74" s="83"/>
      <c r="M74" s="79"/>
      <c r="N74" s="212"/>
      <c r="O74" s="212"/>
      <c r="P74" s="212"/>
      <c r="Q74" s="212"/>
      <c r="R74" s="212"/>
      <c r="S74" s="212"/>
      <c r="T74" s="212"/>
    </row>
    <row r="75" spans="1:20" ht="15" customHeight="1" x14ac:dyDescent="0.25">
      <c r="A75" s="25"/>
      <c r="B75" s="25"/>
      <c r="C75" s="25"/>
      <c r="D75" s="24"/>
      <c r="E75" s="24"/>
      <c r="F75" s="19"/>
      <c r="G75" s="19"/>
      <c r="H75" s="19"/>
      <c r="I75" s="19"/>
      <c r="J75" s="38"/>
      <c r="K75" s="79"/>
      <c r="L75" s="79"/>
      <c r="M75" s="79"/>
      <c r="N75" s="212"/>
      <c r="O75" s="212"/>
      <c r="P75" s="212"/>
      <c r="Q75" s="212"/>
      <c r="R75" s="212"/>
      <c r="S75" s="212"/>
      <c r="T75" s="212"/>
    </row>
    <row r="76" spans="1:20" ht="15" customHeight="1" x14ac:dyDescent="0.25">
      <c r="A76" s="25"/>
      <c r="B76" s="25"/>
      <c r="C76" s="25"/>
      <c r="D76" s="113" t="s">
        <v>466</v>
      </c>
      <c r="E76" s="24"/>
      <c r="F76" s="19"/>
      <c r="G76" s="19"/>
      <c r="H76" s="19"/>
      <c r="I76" s="19"/>
      <c r="J76" s="38"/>
      <c r="K76" s="79"/>
      <c r="L76" s="79"/>
      <c r="M76" s="79"/>
      <c r="N76" s="212"/>
      <c r="O76" s="212"/>
      <c r="P76" s="212"/>
      <c r="Q76" s="212"/>
      <c r="R76" s="212"/>
      <c r="S76" s="212"/>
      <c r="T76" s="212"/>
    </row>
    <row r="77" spans="1:20" ht="25.5" customHeight="1" x14ac:dyDescent="0.25">
      <c r="A77" s="25"/>
      <c r="B77" s="25"/>
      <c r="C77" s="25"/>
      <c r="D77" s="24"/>
      <c r="E77" s="24"/>
      <c r="F77" s="19"/>
      <c r="G77" s="19"/>
      <c r="H77" s="84" t="s">
        <v>201</v>
      </c>
      <c r="J77" s="305" t="str">
        <f>IF(J73="","Angaben fehlen",IF(J73="Nein","Negativ",IF(AND(J73="Ja",J73:J73=""),"Neutral","Positiv")))</f>
        <v>Angaben fehlen</v>
      </c>
      <c r="K77" s="79"/>
      <c r="L77" s="79"/>
      <c r="M77" s="79"/>
      <c r="N77" s="212"/>
      <c r="O77" s="212"/>
      <c r="P77" s="212"/>
      <c r="Q77" s="212"/>
      <c r="R77" s="212"/>
      <c r="S77" s="212"/>
      <c r="T77" s="212"/>
    </row>
    <row r="78" spans="1:20" ht="25.5" customHeight="1" x14ac:dyDescent="0.25">
      <c r="A78" s="25"/>
      <c r="B78" s="25"/>
      <c r="C78" s="25"/>
      <c r="D78" s="24"/>
      <c r="E78" s="24"/>
      <c r="F78" s="19"/>
      <c r="G78" s="19"/>
      <c r="H78" s="19"/>
      <c r="I78" s="25"/>
      <c r="J78" s="305" t="str">
        <f>IF(J77="Angaben fehlen","",IF(J77="Negativ","Nicht förderfähig","Förderfähig"))</f>
        <v/>
      </c>
      <c r="K78" s="79"/>
      <c r="L78" s="79"/>
      <c r="M78" s="79"/>
      <c r="N78" s="212"/>
      <c r="O78" s="212"/>
      <c r="P78" s="212"/>
      <c r="Q78" s="212"/>
      <c r="R78" s="212"/>
      <c r="S78" s="212"/>
      <c r="T78" s="212"/>
    </row>
    <row r="79" spans="1:20" ht="15" customHeight="1" x14ac:dyDescent="0.25">
      <c r="A79" s="25"/>
      <c r="B79" s="25"/>
      <c r="C79" s="25"/>
      <c r="D79" s="24"/>
      <c r="E79" s="24"/>
      <c r="F79" s="19"/>
      <c r="G79" s="19"/>
      <c r="H79" s="19"/>
      <c r="I79" s="19"/>
      <c r="J79" s="38"/>
      <c r="K79" s="79"/>
      <c r="L79" s="79"/>
      <c r="M79" s="79"/>
      <c r="N79" s="212"/>
      <c r="O79" s="212"/>
      <c r="P79" s="212"/>
      <c r="Q79" s="212"/>
      <c r="R79" s="212"/>
      <c r="S79" s="212"/>
      <c r="T79" s="212"/>
    </row>
    <row r="80" spans="1:20" ht="15" customHeight="1" x14ac:dyDescent="0.25">
      <c r="A80" s="25"/>
      <c r="B80" s="25"/>
      <c r="C80" s="25"/>
      <c r="D80" s="24"/>
      <c r="E80" s="24"/>
      <c r="F80" s="19"/>
      <c r="G80" s="19"/>
      <c r="H80" s="19"/>
      <c r="I80" s="19"/>
      <c r="J80" s="38"/>
      <c r="K80" s="79"/>
      <c r="L80" s="79"/>
      <c r="M80" s="79"/>
      <c r="N80" s="212"/>
      <c r="O80" s="212"/>
      <c r="P80" s="212"/>
      <c r="Q80" s="212"/>
      <c r="R80" s="212"/>
      <c r="S80" s="212"/>
      <c r="T80" s="212"/>
    </row>
    <row r="81" spans="1:20" ht="28.5" customHeight="1" x14ac:dyDescent="0.3">
      <c r="A81" s="18" t="s">
        <v>243</v>
      </c>
      <c r="C81" s="22"/>
      <c r="D81" s="24"/>
      <c r="E81" s="24"/>
      <c r="F81" s="25"/>
      <c r="G81" s="25"/>
      <c r="H81" s="25"/>
      <c r="I81" s="25"/>
      <c r="J81" s="25"/>
      <c r="K81" s="846" t="str">
        <f>K27</f>
        <v>Die Angabe des Antragstellers im Formular Zielbeiträge zu der (Teil-)Frage ist plausibel und wurde übernommen.</v>
      </c>
      <c r="L81" s="847"/>
      <c r="M81" s="79"/>
      <c r="N81" s="212"/>
      <c r="O81" s="212"/>
      <c r="P81" s="212"/>
      <c r="Q81" s="212"/>
      <c r="R81" s="212"/>
      <c r="S81" s="212"/>
      <c r="T81" s="212"/>
    </row>
    <row r="82" spans="1:20" ht="14.25" customHeight="1" x14ac:dyDescent="0.3">
      <c r="A82" s="18"/>
      <c r="C82" s="22"/>
      <c r="D82" s="280">
        <v>1</v>
      </c>
      <c r="E82" s="849">
        <v>2</v>
      </c>
      <c r="F82" s="788"/>
      <c r="G82" s="788"/>
      <c r="H82" s="788"/>
      <c r="I82" s="789"/>
      <c r="J82" s="280">
        <v>3</v>
      </c>
      <c r="K82" s="430"/>
      <c r="L82" s="431"/>
      <c r="M82" s="79"/>
      <c r="N82" s="212"/>
      <c r="O82" s="212"/>
      <c r="P82" s="212"/>
      <c r="Q82" s="212"/>
      <c r="R82" s="212"/>
      <c r="S82" s="212"/>
      <c r="T82" s="212"/>
    </row>
    <row r="83" spans="1:20" ht="43.5" customHeight="1" x14ac:dyDescent="0.3">
      <c r="A83" s="19"/>
      <c r="B83" s="22"/>
      <c r="C83" s="22"/>
      <c r="D83" s="433" t="s">
        <v>193</v>
      </c>
      <c r="E83" s="850" t="s">
        <v>194</v>
      </c>
      <c r="F83" s="788"/>
      <c r="G83" s="788"/>
      <c r="H83" s="788"/>
      <c r="I83" s="789"/>
      <c r="J83" s="281" t="s">
        <v>221</v>
      </c>
      <c r="K83" s="299" t="str">
        <f>K104</f>
        <v>Ja / Nein</v>
      </c>
      <c r="L83" s="299" t="str">
        <f>L104</f>
        <v>Wenn nein, bitte hier erläutern</v>
      </c>
      <c r="M83" s="79"/>
      <c r="N83" s="212"/>
      <c r="O83" s="212"/>
      <c r="P83" s="212"/>
      <c r="Q83" s="212"/>
      <c r="R83" s="212"/>
      <c r="S83" s="212"/>
      <c r="T83" s="212"/>
    </row>
    <row r="84" spans="1:20" ht="13" x14ac:dyDescent="0.25">
      <c r="A84" s="25"/>
      <c r="B84" s="25"/>
      <c r="C84" s="25"/>
      <c r="D84" s="63" t="s">
        <v>202</v>
      </c>
      <c r="E84" s="875" t="s">
        <v>286</v>
      </c>
      <c r="F84" s="876"/>
      <c r="G84" s="876"/>
      <c r="H84" s="876"/>
      <c r="I84" s="877"/>
      <c r="J84" s="881" t="str">
        <f>Fragenkatalog!$AE$408</f>
        <v/>
      </c>
      <c r="K84" s="70"/>
      <c r="L84" s="71"/>
      <c r="M84" s="76"/>
      <c r="N84" s="212"/>
      <c r="O84" s="212"/>
      <c r="P84" s="212"/>
      <c r="Q84" s="212"/>
      <c r="R84" s="212"/>
      <c r="S84" s="212"/>
      <c r="T84" s="212"/>
    </row>
    <row r="85" spans="1:20" ht="15.75" customHeight="1" x14ac:dyDescent="0.25">
      <c r="A85" s="25"/>
      <c r="B85" s="25"/>
      <c r="C85" s="25"/>
      <c r="D85" s="81"/>
      <c r="E85" s="878"/>
      <c r="F85" s="879"/>
      <c r="G85" s="879"/>
      <c r="H85" s="879"/>
      <c r="I85" s="880"/>
      <c r="J85" s="882"/>
      <c r="K85" s="82"/>
      <c r="L85" s="83"/>
      <c r="M85" s="76"/>
      <c r="N85" s="212"/>
      <c r="O85" s="212"/>
      <c r="P85" s="212"/>
      <c r="Q85" s="212"/>
      <c r="R85" s="212"/>
      <c r="S85" s="212"/>
      <c r="T85" s="212"/>
    </row>
    <row r="86" spans="1:20" ht="19.5" customHeight="1" x14ac:dyDescent="0.25">
      <c r="A86" s="25"/>
      <c r="B86" s="25"/>
      <c r="C86" s="25"/>
      <c r="D86" s="67" t="s">
        <v>196</v>
      </c>
      <c r="E86" s="429"/>
      <c r="F86" s="429"/>
      <c r="G86" s="429"/>
      <c r="H86" s="21"/>
      <c r="I86" s="21"/>
      <c r="J86" s="88"/>
      <c r="K86" s="82"/>
      <c r="L86" s="83"/>
      <c r="M86" s="76"/>
      <c r="N86" s="212"/>
      <c r="O86" s="212"/>
      <c r="P86" s="212"/>
      <c r="Q86" s="212"/>
      <c r="R86" s="212"/>
      <c r="S86" s="212"/>
      <c r="T86" s="212"/>
    </row>
    <row r="87" spans="1:20" ht="17.149999999999999" customHeight="1" x14ac:dyDescent="0.25">
      <c r="A87" s="25"/>
      <c r="B87" s="25"/>
      <c r="C87" s="25"/>
      <c r="D87" s="26" t="s">
        <v>85</v>
      </c>
      <c r="E87" s="845" t="s">
        <v>197</v>
      </c>
      <c r="F87" s="845"/>
      <c r="G87" s="845"/>
      <c r="H87" s="845"/>
      <c r="I87" s="845"/>
      <c r="J87" s="294" t="str">
        <f>Fragenkatalog!$AF$418</f>
        <v/>
      </c>
      <c r="K87" s="73"/>
      <c r="L87" s="74"/>
      <c r="M87" s="76"/>
      <c r="N87" s="212"/>
      <c r="O87" s="212"/>
      <c r="P87" s="212"/>
      <c r="Q87" s="212"/>
      <c r="R87" s="212"/>
      <c r="S87" s="212"/>
      <c r="T87" s="212"/>
    </row>
    <row r="88" spans="1:20" ht="27" customHeight="1" x14ac:dyDescent="0.25">
      <c r="A88" s="25"/>
      <c r="B88" s="25"/>
      <c r="C88" s="25"/>
      <c r="D88" s="26" t="s">
        <v>89</v>
      </c>
      <c r="E88" s="850" t="s">
        <v>431</v>
      </c>
      <c r="F88" s="873"/>
      <c r="G88" s="873"/>
      <c r="H88" s="788"/>
      <c r="I88" s="789"/>
      <c r="J88" s="294" t="str">
        <f>Fragenkatalog!$AF$422</f>
        <v/>
      </c>
      <c r="K88" s="29"/>
      <c r="L88" s="64"/>
      <c r="M88" s="76"/>
      <c r="N88" s="212"/>
      <c r="O88" s="212"/>
      <c r="P88" s="212"/>
      <c r="Q88" s="212"/>
      <c r="R88" s="212"/>
      <c r="S88" s="212"/>
      <c r="T88" s="212"/>
    </row>
    <row r="89" spans="1:20" ht="41.25" customHeight="1" x14ac:dyDescent="0.25">
      <c r="A89" s="25"/>
      <c r="B89" s="25"/>
      <c r="C89" s="25"/>
      <c r="D89" s="26" t="s">
        <v>86</v>
      </c>
      <c r="E89" s="850" t="s">
        <v>104</v>
      </c>
      <c r="F89" s="873"/>
      <c r="G89" s="873"/>
      <c r="H89" s="788"/>
      <c r="I89" s="789"/>
      <c r="J89" s="294" t="str">
        <f>Fragenkatalog!$AF$426</f>
        <v/>
      </c>
      <c r="K89" s="29"/>
      <c r="L89" s="64"/>
      <c r="M89" s="76"/>
      <c r="N89" s="212"/>
      <c r="O89" s="212"/>
      <c r="P89" s="212"/>
      <c r="Q89" s="212"/>
      <c r="R89" s="212"/>
      <c r="S89" s="212"/>
      <c r="T89" s="212"/>
    </row>
    <row r="90" spans="1:20" ht="36.75" customHeight="1" x14ac:dyDescent="0.25">
      <c r="A90" s="25"/>
      <c r="B90" s="25"/>
      <c r="C90" s="25"/>
      <c r="D90" s="26" t="s">
        <v>63</v>
      </c>
      <c r="E90" s="850" t="s">
        <v>278</v>
      </c>
      <c r="F90" s="873"/>
      <c r="G90" s="873"/>
      <c r="H90" s="788"/>
      <c r="I90" s="789"/>
      <c r="J90" s="294" t="str">
        <f>Fragenkatalog!$AF$430</f>
        <v/>
      </c>
      <c r="K90" s="29"/>
      <c r="L90" s="64"/>
      <c r="M90" s="76"/>
      <c r="N90" s="212"/>
      <c r="O90" s="212"/>
      <c r="P90" s="212"/>
      <c r="Q90" s="212"/>
      <c r="R90" s="212"/>
      <c r="S90" s="212"/>
      <c r="T90" s="212"/>
    </row>
    <row r="91" spans="1:20" ht="17.149999999999999" customHeight="1" x14ac:dyDescent="0.25">
      <c r="A91" s="25"/>
      <c r="B91" s="25"/>
      <c r="C91" s="25"/>
      <c r="D91" s="27" t="s">
        <v>64</v>
      </c>
      <c r="E91" s="850" t="s">
        <v>67</v>
      </c>
      <c r="F91" s="873"/>
      <c r="G91" s="873"/>
      <c r="H91" s="788"/>
      <c r="I91" s="789"/>
      <c r="J91" s="294" t="str">
        <f>Fragenkatalog!$AF$437</f>
        <v/>
      </c>
      <c r="K91" s="29"/>
      <c r="L91" s="64"/>
      <c r="M91" s="76"/>
      <c r="N91" s="212"/>
      <c r="O91" s="212"/>
      <c r="P91" s="212"/>
      <c r="Q91" s="212"/>
      <c r="R91" s="212"/>
      <c r="S91" s="212"/>
      <c r="T91" s="212"/>
    </row>
    <row r="92" spans="1:20" ht="17.149999999999999" customHeight="1" x14ac:dyDescent="0.25">
      <c r="A92" s="25"/>
      <c r="B92" s="25"/>
      <c r="C92" s="25"/>
      <c r="D92" s="26" t="s">
        <v>65</v>
      </c>
      <c r="E92" s="850" t="s">
        <v>68</v>
      </c>
      <c r="F92" s="873"/>
      <c r="G92" s="873"/>
      <c r="H92" s="788"/>
      <c r="I92" s="789"/>
      <c r="J92" s="294" t="str">
        <f>Fragenkatalog!$AF$441</f>
        <v/>
      </c>
      <c r="K92" s="29"/>
      <c r="L92" s="64"/>
      <c r="M92" s="76"/>
      <c r="N92" s="212"/>
      <c r="O92" s="212"/>
      <c r="P92" s="212"/>
      <c r="Q92" s="212"/>
      <c r="R92" s="212"/>
      <c r="S92" s="212"/>
      <c r="T92" s="212"/>
    </row>
    <row r="93" spans="1:20" ht="17.149999999999999" customHeight="1" x14ac:dyDescent="0.25">
      <c r="A93" s="25"/>
      <c r="B93" s="25"/>
      <c r="C93" s="25"/>
      <c r="D93" s="26" t="s">
        <v>66</v>
      </c>
      <c r="E93" s="850" t="s">
        <v>69</v>
      </c>
      <c r="F93" s="873"/>
      <c r="G93" s="873"/>
      <c r="H93" s="788"/>
      <c r="I93" s="789"/>
      <c r="J93" s="294" t="str">
        <f>Fragenkatalog!$AF$445</f>
        <v/>
      </c>
      <c r="K93" s="29"/>
      <c r="L93" s="64"/>
      <c r="M93" s="76"/>
      <c r="N93" s="212"/>
      <c r="O93" s="212"/>
      <c r="P93" s="212"/>
      <c r="Q93" s="212"/>
      <c r="R93" s="212"/>
      <c r="S93" s="212"/>
      <c r="T93" s="212"/>
    </row>
    <row r="94" spans="1:20" ht="17.149999999999999" customHeight="1" x14ac:dyDescent="0.25">
      <c r="A94" s="25"/>
      <c r="B94" s="25"/>
      <c r="C94" s="25"/>
      <c r="D94" s="26" t="s">
        <v>375</v>
      </c>
      <c r="E94" s="850" t="s">
        <v>257</v>
      </c>
      <c r="F94" s="873"/>
      <c r="G94" s="873"/>
      <c r="H94" s="788"/>
      <c r="I94" s="789"/>
      <c r="J94" s="294" t="str">
        <f>Fragenkatalog!$AF$449</f>
        <v/>
      </c>
      <c r="K94" s="29"/>
      <c r="L94" s="64"/>
      <c r="M94" s="76"/>
      <c r="N94" s="212"/>
      <c r="O94" s="212"/>
      <c r="P94" s="212"/>
      <c r="Q94" s="212"/>
      <c r="R94" s="212"/>
      <c r="S94" s="212"/>
      <c r="T94" s="212"/>
    </row>
    <row r="95" spans="1:20" ht="17.149999999999999" customHeight="1" x14ac:dyDescent="0.25">
      <c r="A95" s="25"/>
      <c r="B95" s="25"/>
      <c r="C95" s="25"/>
      <c r="D95" s="26" t="s">
        <v>376</v>
      </c>
      <c r="E95" s="850" t="s">
        <v>203</v>
      </c>
      <c r="F95" s="873"/>
      <c r="G95" s="873"/>
      <c r="H95" s="788"/>
      <c r="I95" s="789"/>
      <c r="J95" s="294" t="str">
        <f>Fragenkatalog!$AF$453</f>
        <v/>
      </c>
      <c r="K95" s="29"/>
      <c r="L95" s="64"/>
      <c r="M95" s="76"/>
      <c r="N95" s="212"/>
      <c r="O95" s="212"/>
      <c r="P95" s="212"/>
      <c r="Q95" s="212"/>
      <c r="R95" s="212"/>
      <c r="S95" s="212"/>
      <c r="T95" s="212"/>
    </row>
    <row r="96" spans="1:20" ht="6.75" customHeight="1" x14ac:dyDescent="0.25">
      <c r="A96" s="25"/>
      <c r="B96" s="25"/>
      <c r="C96" s="25"/>
      <c r="D96" s="18"/>
      <c r="E96" s="38"/>
      <c r="F96" s="38"/>
      <c r="G96" s="38"/>
      <c r="H96" s="19"/>
      <c r="I96" s="19"/>
      <c r="J96" s="78"/>
      <c r="K96" s="62"/>
      <c r="L96" s="62"/>
      <c r="M96" s="76"/>
      <c r="N96" s="212"/>
      <c r="O96" s="212"/>
      <c r="P96" s="212"/>
      <c r="Q96" s="212"/>
      <c r="R96" s="212"/>
      <c r="S96" s="212"/>
      <c r="T96" s="212"/>
    </row>
    <row r="97" spans="1:20" ht="15.75" customHeight="1" x14ac:dyDescent="0.25">
      <c r="A97" s="25"/>
      <c r="B97" s="25"/>
      <c r="D97" s="113" t="s">
        <v>245</v>
      </c>
      <c r="E97" s="38"/>
      <c r="F97" s="38"/>
      <c r="G97" s="38"/>
      <c r="H97" s="78"/>
      <c r="I97" s="78"/>
      <c r="J97" s="25"/>
      <c r="K97" s="62"/>
      <c r="L97" s="62"/>
      <c r="M97" s="79"/>
      <c r="N97" s="212"/>
      <c r="O97" s="212"/>
      <c r="P97" s="212"/>
      <c r="Q97" s="212"/>
      <c r="R97" s="212"/>
      <c r="S97" s="212"/>
      <c r="T97" s="212"/>
    </row>
    <row r="98" spans="1:20" s="242" customFormat="1" ht="13" x14ac:dyDescent="0.3">
      <c r="A98" s="57"/>
      <c r="B98" s="57"/>
      <c r="C98" s="57"/>
      <c r="D98" s="57"/>
      <c r="E98" s="57"/>
      <c r="F98" s="57"/>
      <c r="G98" s="57"/>
      <c r="H98" s="58" t="s">
        <v>200</v>
      </c>
      <c r="J98" s="307" t="str">
        <f t="array" ref="J98">IF(J99="Angaben fehlen","",SUM(COUNTIF(J87:J95,"x")))</f>
        <v/>
      </c>
      <c r="K98" s="62"/>
      <c r="L98" s="62"/>
      <c r="M98" s="76"/>
      <c r="N98" s="211"/>
      <c r="O98" s="211"/>
      <c r="P98" s="211"/>
      <c r="Q98" s="211"/>
      <c r="R98" s="211"/>
      <c r="S98" s="211"/>
      <c r="T98" s="211"/>
    </row>
    <row r="99" spans="1:20" s="242" customFormat="1" ht="25.5" customHeight="1" x14ac:dyDescent="0.3">
      <c r="A99" s="57"/>
      <c r="B99" s="57"/>
      <c r="C99" s="57"/>
      <c r="D99" s="57"/>
      <c r="E99" s="57"/>
      <c r="F99" s="57"/>
      <c r="G99" s="57"/>
      <c r="H99" s="84" t="s">
        <v>201</v>
      </c>
      <c r="J99" s="305" t="str">
        <f t="array" ref="J99">IF(J84="","Angaben fehlen",IF(J84="Nein","Negativ",IF(AND(J84="Ja",J87:J95=""),"Neutral","Positiv")))</f>
        <v>Angaben fehlen</v>
      </c>
      <c r="K99" s="62"/>
      <c r="L99" s="62"/>
      <c r="M99" s="244"/>
      <c r="N99" s="211"/>
      <c r="O99" s="211"/>
      <c r="P99" s="211"/>
      <c r="Q99" s="211"/>
      <c r="R99" s="211"/>
      <c r="S99" s="211"/>
      <c r="T99" s="211"/>
    </row>
    <row r="100" spans="1:20" ht="24.75" customHeight="1" x14ac:dyDescent="0.3">
      <c r="A100" s="25"/>
      <c r="B100" s="25"/>
      <c r="C100" s="25"/>
      <c r="D100" s="53"/>
      <c r="E100" s="24"/>
      <c r="F100" s="25"/>
      <c r="G100" s="25"/>
      <c r="H100" s="25"/>
      <c r="I100" s="25"/>
      <c r="J100" s="305" t="str">
        <f>IF(J99="Angaben fehlen","",IF(J99="Negativ","Nicht förderfähig","Förderfähig"))</f>
        <v/>
      </c>
      <c r="K100" s="62"/>
      <c r="L100" s="62"/>
      <c r="M100" s="61"/>
      <c r="N100" s="211"/>
      <c r="O100" s="211"/>
      <c r="P100" s="211"/>
      <c r="Q100" s="212"/>
      <c r="R100" s="212"/>
      <c r="S100" s="212"/>
      <c r="T100" s="212"/>
    </row>
    <row r="101" spans="1:20" ht="24.75" customHeight="1" x14ac:dyDescent="0.3">
      <c r="A101" s="25"/>
      <c r="B101" s="25"/>
      <c r="C101" s="25"/>
      <c r="D101" s="53"/>
      <c r="E101" s="24"/>
      <c r="F101" s="25"/>
      <c r="G101" s="25"/>
      <c r="H101" s="25"/>
      <c r="I101" s="25"/>
      <c r="J101" s="441"/>
      <c r="K101" s="62"/>
      <c r="L101" s="62"/>
      <c r="M101" s="61"/>
      <c r="N101" s="211"/>
      <c r="O101" s="211"/>
      <c r="P101" s="211"/>
      <c r="Q101" s="212"/>
      <c r="R101" s="212"/>
      <c r="S101" s="212"/>
      <c r="T101" s="212"/>
    </row>
    <row r="102" spans="1:20" ht="29.25" customHeight="1" x14ac:dyDescent="0.3">
      <c r="A102" s="77" t="s">
        <v>467</v>
      </c>
      <c r="B102" s="22"/>
      <c r="C102" s="22"/>
      <c r="D102" s="24"/>
      <c r="E102" s="24"/>
      <c r="F102" s="25"/>
      <c r="G102" s="25"/>
      <c r="H102" s="25"/>
      <c r="I102" s="25"/>
      <c r="J102" s="25"/>
      <c r="K102" s="846" t="str">
        <f>K27</f>
        <v>Die Angabe des Antragstellers im Formular Zielbeiträge zu der (Teil-)Frage ist plausibel und wurde übernommen.</v>
      </c>
      <c r="L102" s="847"/>
      <c r="M102" s="212"/>
      <c r="N102" s="211"/>
      <c r="O102" s="211"/>
      <c r="P102" s="211"/>
      <c r="Q102" s="212"/>
      <c r="R102" s="212"/>
      <c r="S102" s="212"/>
      <c r="T102" s="212"/>
    </row>
    <row r="103" spans="1:20" ht="14.25" customHeight="1" x14ac:dyDescent="0.3">
      <c r="A103" s="77"/>
      <c r="B103" s="22"/>
      <c r="C103" s="22"/>
      <c r="D103" s="280">
        <v>1</v>
      </c>
      <c r="E103" s="849">
        <v>2</v>
      </c>
      <c r="F103" s="788"/>
      <c r="G103" s="788"/>
      <c r="H103" s="788"/>
      <c r="I103" s="789"/>
      <c r="J103" s="280">
        <v>3</v>
      </c>
      <c r="K103" s="430"/>
      <c r="L103" s="431"/>
      <c r="M103" s="212"/>
      <c r="N103" s="211"/>
      <c r="O103" s="211"/>
      <c r="P103" s="211"/>
      <c r="Q103" s="212"/>
      <c r="R103" s="212"/>
      <c r="S103" s="212"/>
      <c r="T103" s="212"/>
    </row>
    <row r="104" spans="1:20" ht="37.5" customHeight="1" x14ac:dyDescent="0.3">
      <c r="A104" s="19"/>
      <c r="B104" s="22"/>
      <c r="C104" s="22"/>
      <c r="D104" s="87" t="s">
        <v>193</v>
      </c>
      <c r="E104" s="850" t="s">
        <v>194</v>
      </c>
      <c r="F104" s="788"/>
      <c r="G104" s="788"/>
      <c r="H104" s="788"/>
      <c r="I104" s="789"/>
      <c r="J104" s="281" t="s">
        <v>221</v>
      </c>
      <c r="K104" s="306" t="str">
        <f>K47</f>
        <v>Ja / Nein</v>
      </c>
      <c r="L104" s="300" t="str">
        <f>L47</f>
        <v>Wenn nein, bitte hier erläutern</v>
      </c>
      <c r="M104" s="79"/>
      <c r="N104" s="211"/>
      <c r="O104" s="211"/>
      <c r="P104" s="211"/>
      <c r="Q104" s="212"/>
      <c r="R104" s="212"/>
      <c r="S104" s="212"/>
      <c r="T104" s="212"/>
    </row>
    <row r="105" spans="1:20" ht="21" customHeight="1" x14ac:dyDescent="0.3">
      <c r="A105" s="25"/>
      <c r="B105" s="25"/>
      <c r="C105" s="25"/>
      <c r="D105" s="116" t="s">
        <v>468</v>
      </c>
      <c r="E105" s="875" t="s">
        <v>286</v>
      </c>
      <c r="F105" s="883"/>
      <c r="G105" s="591"/>
      <c r="H105" s="591"/>
      <c r="I105" s="797"/>
      <c r="J105" s="881" t="str">
        <f>Fragenkatalog!$AE$489</f>
        <v/>
      </c>
      <c r="K105" s="29"/>
      <c r="L105" s="64"/>
      <c r="M105" s="76"/>
      <c r="N105" s="211"/>
      <c r="O105" s="243" t="s">
        <v>53</v>
      </c>
      <c r="P105" s="243" t="s">
        <v>52</v>
      </c>
      <c r="Q105" s="212"/>
      <c r="R105" s="212"/>
      <c r="S105" s="212"/>
      <c r="T105" s="212"/>
    </row>
    <row r="106" spans="1:20" ht="11.25" customHeight="1" x14ac:dyDescent="0.3">
      <c r="A106" s="25"/>
      <c r="B106" s="25"/>
      <c r="C106" s="25"/>
      <c r="D106" s="434"/>
      <c r="E106" s="810"/>
      <c r="F106" s="811"/>
      <c r="G106" s="811"/>
      <c r="H106" s="811"/>
      <c r="I106" s="812"/>
      <c r="J106" s="882"/>
      <c r="K106" s="65"/>
      <c r="L106" s="66"/>
      <c r="M106" s="76"/>
      <c r="N106" s="211"/>
      <c r="O106" s="243"/>
      <c r="P106" s="243"/>
      <c r="Q106" s="212"/>
      <c r="R106" s="212"/>
      <c r="S106" s="212"/>
      <c r="T106" s="212"/>
    </row>
    <row r="107" spans="1:20" ht="16.5" customHeight="1" x14ac:dyDescent="0.3">
      <c r="A107" s="25"/>
      <c r="B107" s="25"/>
      <c r="C107" s="25"/>
      <c r="D107" s="67" t="s">
        <v>196</v>
      </c>
      <c r="E107" s="429"/>
      <c r="F107" s="429"/>
      <c r="G107" s="429"/>
      <c r="H107" s="384"/>
      <c r="I107" s="88"/>
      <c r="J107" s="88"/>
      <c r="K107" s="68"/>
      <c r="L107" s="69"/>
      <c r="M107" s="76"/>
      <c r="N107" s="211"/>
      <c r="O107" s="243"/>
      <c r="P107" s="243"/>
      <c r="Q107" s="212"/>
      <c r="R107" s="212"/>
      <c r="S107" s="212"/>
      <c r="T107" s="212"/>
    </row>
    <row r="108" spans="1:20" ht="17.149999999999999" customHeight="1" x14ac:dyDescent="0.3">
      <c r="A108" s="25"/>
      <c r="B108" s="25"/>
      <c r="C108" s="25"/>
      <c r="D108" s="26" t="s">
        <v>455</v>
      </c>
      <c r="E108" s="850" t="s">
        <v>197</v>
      </c>
      <c r="F108" s="873"/>
      <c r="G108" s="428"/>
      <c r="H108" s="428"/>
      <c r="I108" s="428"/>
      <c r="J108" s="294" t="str">
        <f>Fragenkatalog!$AF$495</f>
        <v/>
      </c>
      <c r="K108" s="70"/>
      <c r="L108" s="71"/>
      <c r="M108" s="76"/>
      <c r="N108" s="211"/>
      <c r="O108" s="243" t="s">
        <v>183</v>
      </c>
      <c r="P108" s="211"/>
      <c r="Q108" s="212"/>
      <c r="R108" s="212"/>
      <c r="S108" s="212"/>
      <c r="T108" s="212"/>
    </row>
    <row r="109" spans="1:20" ht="17.149999999999999" customHeight="1" x14ac:dyDescent="0.25">
      <c r="A109" s="25"/>
      <c r="B109" s="25"/>
      <c r="C109" s="25"/>
      <c r="D109" s="72" t="s">
        <v>457</v>
      </c>
      <c r="E109" s="850" t="s">
        <v>105</v>
      </c>
      <c r="F109" s="873"/>
      <c r="G109" s="788"/>
      <c r="H109" s="788"/>
      <c r="I109" s="789"/>
      <c r="J109" s="294" t="str">
        <f>Fragenkatalog!$AF$499</f>
        <v/>
      </c>
      <c r="K109" s="73"/>
      <c r="L109" s="74"/>
      <c r="M109" s="76"/>
      <c r="N109" s="212"/>
      <c r="O109" s="212"/>
      <c r="P109" s="212"/>
      <c r="Q109" s="212"/>
      <c r="R109" s="212"/>
      <c r="S109" s="212"/>
      <c r="T109" s="212"/>
    </row>
    <row r="110" spans="1:20" ht="17.149999999999999" customHeight="1" x14ac:dyDescent="0.25">
      <c r="A110" s="25"/>
      <c r="B110" s="25"/>
      <c r="C110" s="25"/>
      <c r="D110" s="72" t="s">
        <v>458</v>
      </c>
      <c r="E110" s="850" t="s">
        <v>60</v>
      </c>
      <c r="F110" s="873"/>
      <c r="G110" s="788"/>
      <c r="H110" s="788"/>
      <c r="I110" s="789"/>
      <c r="J110" s="294" t="str">
        <f>Fragenkatalog!$AF$503</f>
        <v/>
      </c>
      <c r="K110" s="29"/>
      <c r="L110" s="64"/>
      <c r="M110" s="76"/>
      <c r="N110" s="212"/>
      <c r="O110" s="212"/>
      <c r="P110" s="212"/>
      <c r="Q110" s="212"/>
      <c r="R110" s="212"/>
      <c r="S110" s="212"/>
      <c r="T110" s="212"/>
    </row>
    <row r="111" spans="1:20" ht="17.149999999999999" customHeight="1" x14ac:dyDescent="0.25">
      <c r="A111" s="25"/>
      <c r="B111" s="25"/>
      <c r="C111" s="25"/>
      <c r="D111" s="72" t="s">
        <v>461</v>
      </c>
      <c r="E111" s="427" t="s">
        <v>469</v>
      </c>
      <c r="F111" s="428"/>
      <c r="G111" s="424"/>
      <c r="H111" s="424"/>
      <c r="I111" s="425"/>
      <c r="J111" s="294" t="str">
        <f>Fragenkatalog!$AF$510</f>
        <v/>
      </c>
      <c r="K111" s="29"/>
      <c r="L111" s="64"/>
      <c r="M111" s="76"/>
      <c r="N111" s="212"/>
      <c r="O111" s="212"/>
      <c r="P111" s="212"/>
      <c r="Q111" s="212"/>
      <c r="R111" s="212"/>
      <c r="S111" s="212"/>
      <c r="T111" s="212"/>
    </row>
    <row r="112" spans="1:20" ht="17.149999999999999" customHeight="1" x14ac:dyDescent="0.25">
      <c r="A112" s="25"/>
      <c r="B112" s="25"/>
      <c r="C112" s="25"/>
      <c r="D112" s="72" t="s">
        <v>463</v>
      </c>
      <c r="E112" s="850" t="s">
        <v>374</v>
      </c>
      <c r="F112" s="873"/>
      <c r="G112" s="873"/>
      <c r="H112" s="873"/>
      <c r="I112" s="874"/>
      <c r="J112" s="294" t="str">
        <f>Fragenkatalog!$AF$514</f>
        <v/>
      </c>
      <c r="K112" s="29"/>
      <c r="L112" s="64"/>
      <c r="M112" s="76"/>
      <c r="N112" s="212"/>
      <c r="O112" s="212"/>
      <c r="P112" s="212"/>
      <c r="Q112" s="212"/>
      <c r="R112" s="212"/>
      <c r="S112" s="212"/>
      <c r="T112" s="212"/>
    </row>
    <row r="113" spans="1:20" ht="16.5" customHeight="1" x14ac:dyDescent="0.25">
      <c r="A113" s="25"/>
      <c r="B113" s="25"/>
      <c r="C113" s="25"/>
      <c r="D113" s="72" t="s">
        <v>464</v>
      </c>
      <c r="E113" s="850" t="s">
        <v>198</v>
      </c>
      <c r="F113" s="873"/>
      <c r="G113" s="788"/>
      <c r="H113" s="788"/>
      <c r="I113" s="789"/>
      <c r="J113" s="294" t="str">
        <f>Fragenkatalog!$AF$518</f>
        <v/>
      </c>
      <c r="K113" s="29"/>
      <c r="L113" s="64"/>
      <c r="M113" s="76"/>
      <c r="N113" s="212"/>
      <c r="O113" s="212"/>
      <c r="P113" s="212"/>
      <c r="Q113" s="212"/>
      <c r="R113" s="212"/>
      <c r="S113" s="212"/>
      <c r="T113" s="212"/>
    </row>
    <row r="114" spans="1:20" ht="16.5" customHeight="1" x14ac:dyDescent="0.25">
      <c r="A114" s="25"/>
      <c r="B114" s="25"/>
      <c r="C114" s="25"/>
      <c r="D114" s="72" t="s">
        <v>465</v>
      </c>
      <c r="E114" s="850" t="s">
        <v>199</v>
      </c>
      <c r="F114" s="873"/>
      <c r="G114" s="788"/>
      <c r="H114" s="788"/>
      <c r="I114" s="789"/>
      <c r="J114" s="294" t="str">
        <f>Fragenkatalog!$AF$522</f>
        <v/>
      </c>
      <c r="K114" s="29"/>
      <c r="L114" s="64"/>
      <c r="M114" s="76"/>
      <c r="N114" s="212"/>
      <c r="O114" s="212"/>
      <c r="P114" s="212"/>
      <c r="Q114" s="212"/>
      <c r="R114" s="212"/>
      <c r="S114" s="212"/>
      <c r="T114" s="212"/>
    </row>
    <row r="115" spans="1:20" ht="6" customHeight="1" x14ac:dyDescent="0.25">
      <c r="A115" s="25"/>
      <c r="B115" s="25"/>
      <c r="C115" s="25"/>
      <c r="D115" s="75"/>
      <c r="E115" s="38"/>
      <c r="F115" s="38"/>
      <c r="G115" s="38"/>
      <c r="H115" s="19"/>
      <c r="I115" s="19"/>
      <c r="J115" s="78"/>
      <c r="K115" s="39"/>
      <c r="L115" s="76"/>
      <c r="M115" s="76"/>
      <c r="N115" s="212"/>
      <c r="O115" s="212"/>
      <c r="P115" s="212"/>
      <c r="Q115" s="212"/>
      <c r="R115" s="212"/>
      <c r="S115" s="212"/>
      <c r="T115" s="212"/>
    </row>
    <row r="116" spans="1:20" ht="15" customHeight="1" x14ac:dyDescent="0.25">
      <c r="A116" s="25"/>
      <c r="B116" s="25"/>
      <c r="D116" s="114" t="s">
        <v>470</v>
      </c>
      <c r="E116" s="38"/>
      <c r="F116" s="38"/>
      <c r="G116" s="38"/>
      <c r="H116" s="78"/>
      <c r="I116" s="78"/>
      <c r="J116" s="25"/>
      <c r="K116" s="79"/>
      <c r="L116" s="79"/>
      <c r="M116" s="79"/>
      <c r="N116" s="212"/>
      <c r="O116" s="212"/>
      <c r="P116" s="212"/>
      <c r="Q116" s="212"/>
      <c r="R116" s="212"/>
      <c r="S116" s="212"/>
      <c r="T116" s="212"/>
    </row>
    <row r="117" spans="1:20" ht="18" customHeight="1" x14ac:dyDescent="0.3">
      <c r="A117" s="25"/>
      <c r="B117" s="25"/>
      <c r="C117" s="25"/>
      <c r="D117" s="53"/>
      <c r="E117" s="54"/>
      <c r="F117" s="19"/>
      <c r="G117" s="19"/>
      <c r="H117" s="58" t="s">
        <v>200</v>
      </c>
      <c r="J117" s="307" t="str">
        <f>IF(J118="Angaben fehlen","",SUM(COUNTIF(J108:J114,"x")))</f>
        <v/>
      </c>
      <c r="K117" s="76"/>
      <c r="L117" s="76"/>
      <c r="M117" s="76"/>
      <c r="N117" s="212"/>
      <c r="O117" s="212"/>
      <c r="P117" s="212"/>
      <c r="Q117" s="212"/>
      <c r="R117" s="212"/>
      <c r="S117" s="212"/>
      <c r="T117" s="212"/>
    </row>
    <row r="118" spans="1:20" ht="25.5" customHeight="1" x14ac:dyDescent="0.25">
      <c r="A118" s="25"/>
      <c r="B118" s="25"/>
      <c r="C118" s="25"/>
      <c r="D118" s="53"/>
      <c r="E118" s="54"/>
      <c r="F118" s="19"/>
      <c r="G118" s="19"/>
      <c r="H118" s="60" t="s">
        <v>201</v>
      </c>
      <c r="J118" s="305" t="str">
        <f t="array" ref="J118">IF(J105="","Angaben fehlen",IF(J105="Nein","Negativ",IF(AND(J105="Ja",J108:J114=""),"Neutral","Positiv")))</f>
        <v>Angaben fehlen</v>
      </c>
      <c r="K118" s="52"/>
      <c r="L118" s="52"/>
      <c r="M118" s="52"/>
      <c r="N118" s="212"/>
      <c r="O118" s="212"/>
      <c r="P118" s="212"/>
      <c r="Q118" s="212"/>
      <c r="R118" s="212"/>
      <c r="S118" s="212"/>
      <c r="T118" s="212"/>
    </row>
    <row r="119" spans="1:20" ht="31.5" customHeight="1" x14ac:dyDescent="0.25">
      <c r="A119" s="25"/>
      <c r="B119" s="80"/>
      <c r="C119" s="25"/>
      <c r="D119" s="24"/>
      <c r="E119" s="24"/>
      <c r="F119" s="19"/>
      <c r="G119" s="19"/>
      <c r="H119" s="19"/>
      <c r="I119" s="19"/>
      <c r="J119" s="305" t="str">
        <f>IF(J118="Angaben Fehlen","",IF(J118="Negativ","Nicht förderfähig","Förderfähig"))</f>
        <v/>
      </c>
      <c r="K119" s="79"/>
      <c r="L119" s="79"/>
      <c r="M119" s="79"/>
      <c r="N119" s="212"/>
      <c r="O119" s="212"/>
      <c r="P119" s="212"/>
      <c r="Q119" s="212"/>
      <c r="R119" s="212"/>
      <c r="S119" s="212"/>
      <c r="T119" s="212"/>
    </row>
    <row r="120" spans="1:20" ht="24.75" customHeight="1" x14ac:dyDescent="0.3">
      <c r="A120" s="25"/>
      <c r="B120" s="25"/>
      <c r="C120" s="25"/>
      <c r="D120" s="53"/>
      <c r="E120" s="24"/>
      <c r="F120" s="25"/>
      <c r="G120" s="25"/>
      <c r="H120" s="25"/>
      <c r="I120" s="25"/>
      <c r="J120" s="441"/>
      <c r="K120" s="62"/>
      <c r="L120" s="62"/>
      <c r="M120" s="61"/>
      <c r="N120" s="211"/>
      <c r="O120" s="211"/>
      <c r="P120" s="211"/>
      <c r="Q120" s="212"/>
      <c r="R120" s="212"/>
      <c r="S120" s="212"/>
      <c r="T120" s="212"/>
    </row>
    <row r="121" spans="1:20" x14ac:dyDescent="0.25">
      <c r="K121" s="62"/>
      <c r="L121" s="62"/>
      <c r="M121" s="212"/>
      <c r="N121" s="212"/>
      <c r="O121" s="212"/>
      <c r="P121" s="212"/>
      <c r="Q121" s="212"/>
      <c r="R121" s="212"/>
      <c r="S121" s="212"/>
      <c r="T121" s="212"/>
    </row>
    <row r="122" spans="1:20" ht="13" x14ac:dyDescent="0.3">
      <c r="A122" s="111" t="s">
        <v>261</v>
      </c>
      <c r="B122" s="94"/>
      <c r="C122" s="94"/>
      <c r="D122" s="95"/>
      <c r="E122" s="95"/>
      <c r="F122" s="94"/>
      <c r="G122" s="94"/>
      <c r="H122" s="94"/>
      <c r="I122" s="94"/>
      <c r="J122" s="96"/>
      <c r="K122" s="62"/>
      <c r="L122" s="62"/>
      <c r="M122" s="62"/>
      <c r="N122" s="212"/>
      <c r="O122" s="212"/>
      <c r="P122" s="212"/>
      <c r="Q122" s="212"/>
      <c r="R122" s="212"/>
      <c r="S122" s="212"/>
      <c r="T122" s="212"/>
    </row>
    <row r="123" spans="1:20" ht="6.75" customHeight="1" x14ac:dyDescent="0.25">
      <c r="A123" s="97"/>
      <c r="B123" s="20"/>
      <c r="C123" s="20"/>
      <c r="D123" s="98"/>
      <c r="E123" s="98"/>
      <c r="F123" s="20"/>
      <c r="G123" s="20"/>
      <c r="H123" s="20"/>
      <c r="I123" s="20"/>
      <c r="J123" s="99"/>
      <c r="K123" s="62"/>
      <c r="L123" s="62"/>
      <c r="M123" s="62"/>
      <c r="N123" s="212"/>
      <c r="O123" s="212"/>
      <c r="P123" s="212"/>
      <c r="Q123" s="212"/>
      <c r="R123" s="212"/>
      <c r="S123" s="212"/>
      <c r="T123" s="212"/>
    </row>
    <row r="124" spans="1:20" ht="26.25" customHeight="1" x14ac:dyDescent="0.3">
      <c r="A124" s="97"/>
      <c r="B124" s="20"/>
      <c r="C124" s="20"/>
      <c r="D124" s="100" t="s">
        <v>258</v>
      </c>
      <c r="E124" s="101"/>
      <c r="F124" s="102"/>
      <c r="G124" s="102"/>
      <c r="H124" s="20"/>
      <c r="I124" s="20"/>
      <c r="J124" s="305" t="str">
        <f>J65</f>
        <v>Angaben fehlen</v>
      </c>
      <c r="K124" s="62"/>
      <c r="L124" s="62"/>
      <c r="M124" s="62"/>
      <c r="N124" s="212"/>
      <c r="O124" s="212"/>
      <c r="P124" s="212"/>
      <c r="Q124" s="212"/>
      <c r="R124" s="212"/>
      <c r="S124" s="212"/>
      <c r="T124" s="212"/>
    </row>
    <row r="125" spans="1:20" ht="26.25" customHeight="1" x14ac:dyDescent="0.25">
      <c r="A125" s="97"/>
      <c r="B125" s="20"/>
      <c r="C125" s="20"/>
      <c r="D125" s="885" t="s">
        <v>471</v>
      </c>
      <c r="E125" s="885"/>
      <c r="F125" s="885"/>
      <c r="G125" s="885"/>
      <c r="H125" s="885"/>
      <c r="I125" s="885"/>
      <c r="J125" s="305" t="str">
        <f>J77</f>
        <v>Angaben fehlen</v>
      </c>
      <c r="K125" s="62"/>
      <c r="L125" s="62"/>
      <c r="M125" s="62"/>
      <c r="N125" s="212"/>
      <c r="O125" s="212"/>
      <c r="P125" s="212"/>
      <c r="Q125" s="212"/>
      <c r="R125" s="212"/>
      <c r="S125" s="212"/>
      <c r="T125" s="212"/>
    </row>
    <row r="126" spans="1:20" ht="27.75" customHeight="1" x14ac:dyDescent="0.25">
      <c r="A126" s="97"/>
      <c r="B126" s="20"/>
      <c r="C126" s="20"/>
      <c r="D126" s="885" t="s">
        <v>259</v>
      </c>
      <c r="E126" s="885"/>
      <c r="F126" s="885"/>
      <c r="G126" s="885"/>
      <c r="H126" s="885"/>
      <c r="I126" s="886"/>
      <c r="J126" s="305" t="str">
        <f>J99</f>
        <v>Angaben fehlen</v>
      </c>
      <c r="K126" s="62"/>
      <c r="L126" s="62"/>
      <c r="M126" s="62"/>
      <c r="N126" s="212"/>
      <c r="O126" s="212"/>
      <c r="P126" s="212"/>
      <c r="Q126" s="212"/>
      <c r="R126" s="212"/>
      <c r="S126" s="212"/>
      <c r="T126" s="212"/>
    </row>
    <row r="127" spans="1:20" ht="24.75" customHeight="1" x14ac:dyDescent="0.25">
      <c r="A127" s="97"/>
      <c r="B127" s="20"/>
      <c r="C127" s="20"/>
      <c r="D127" s="885" t="s">
        <v>472</v>
      </c>
      <c r="E127" s="885"/>
      <c r="F127" s="885"/>
      <c r="G127" s="885"/>
      <c r="H127" s="885"/>
      <c r="I127" s="885"/>
      <c r="J127" s="305" t="str">
        <f>J118</f>
        <v>Angaben fehlen</v>
      </c>
      <c r="K127" s="62"/>
      <c r="L127" s="62"/>
      <c r="M127" s="62"/>
      <c r="N127" s="212"/>
      <c r="O127" s="212"/>
      <c r="P127" s="212"/>
      <c r="Q127" s="212"/>
      <c r="R127" s="212"/>
      <c r="S127" s="212"/>
      <c r="T127" s="212"/>
    </row>
    <row r="128" spans="1:20" ht="31.5" customHeight="1" x14ac:dyDescent="0.3">
      <c r="A128" s="97"/>
      <c r="B128" s="20"/>
      <c r="C128" s="20"/>
      <c r="D128" s="100"/>
      <c r="E128" s="98"/>
      <c r="F128" s="102"/>
      <c r="G128" s="102"/>
      <c r="H128" s="103" t="s">
        <v>260</v>
      </c>
      <c r="J128" s="308" t="str">
        <f>IF(OR(J124="Angaben fehlen",J125="Angaben fehlen",J126="Angaben fehlen",J127="Angaben fehlen"),"",IF(AND(J124="Positiv",OR(AND(J126="Neutral",J127="Positiv",J125="Positiv"),AND(J126="Positiv",J127="Neutral"),AND(J126="Neutral",J127="Neutral",J125="Positiv"),AND(J126="Positiv",J127="Positiv",J125="Positiv"))),"Förderfähig","Nicht förderfähig"))</f>
        <v/>
      </c>
      <c r="K128" s="62"/>
      <c r="L128" s="62"/>
      <c r="M128" s="62"/>
      <c r="N128" s="212"/>
      <c r="O128" s="212"/>
      <c r="P128" s="212"/>
      <c r="Q128" s="212"/>
      <c r="R128" s="212"/>
      <c r="S128" s="212"/>
      <c r="T128" s="212"/>
    </row>
    <row r="129" spans="1:24" ht="4.5" customHeight="1" x14ac:dyDescent="0.3">
      <c r="A129" s="104"/>
      <c r="B129" s="105"/>
      <c r="C129" s="105"/>
      <c r="D129" s="106"/>
      <c r="E129" s="107"/>
      <c r="F129" s="108"/>
      <c r="G129" s="108"/>
      <c r="H129" s="109"/>
      <c r="I129" s="109"/>
      <c r="J129" s="110"/>
      <c r="K129" s="62"/>
      <c r="L129" s="62"/>
      <c r="M129" s="62"/>
      <c r="N129" s="212"/>
      <c r="O129" s="212"/>
      <c r="P129" s="212"/>
      <c r="Q129" s="212"/>
      <c r="R129" s="212"/>
      <c r="S129" s="212"/>
      <c r="T129" s="212"/>
    </row>
    <row r="130" spans="1:24" ht="13.5" customHeight="1" x14ac:dyDescent="0.25">
      <c r="K130" s="13"/>
      <c r="L130" s="13"/>
      <c r="M130" s="7"/>
    </row>
    <row r="131" spans="1:24" ht="13" hidden="1" x14ac:dyDescent="0.3">
      <c r="A131" s="245" t="s">
        <v>204</v>
      </c>
      <c r="B131" s="246"/>
      <c r="C131" s="246"/>
      <c r="D131" s="246"/>
      <c r="E131" s="247"/>
      <c r="F131" s="247"/>
      <c r="G131" s="247"/>
      <c r="H131" s="247"/>
      <c r="I131" s="247"/>
      <c r="J131" s="247"/>
      <c r="K131" s="247"/>
      <c r="L131" s="248"/>
      <c r="M131" s="62"/>
      <c r="N131" s="212"/>
      <c r="O131" s="212"/>
      <c r="P131" s="212"/>
      <c r="Q131" s="212"/>
      <c r="R131" s="212"/>
      <c r="S131" s="212"/>
      <c r="T131" s="212"/>
      <c r="X131" s="446"/>
    </row>
    <row r="132" spans="1:24" ht="30" hidden="1" customHeight="1" x14ac:dyDescent="0.25">
      <c r="A132" s="887" t="s">
        <v>473</v>
      </c>
      <c r="B132" s="888"/>
      <c r="C132" s="888"/>
      <c r="D132" s="888"/>
      <c r="E132" s="888"/>
      <c r="F132" s="888"/>
      <c r="G132" s="888"/>
      <c r="H132" s="888"/>
      <c r="I132" s="888"/>
      <c r="J132" s="888"/>
      <c r="K132" s="888"/>
      <c r="L132" s="249"/>
      <c r="M132" s="432"/>
      <c r="N132" s="212"/>
      <c r="O132" s="212"/>
      <c r="P132" s="212"/>
      <c r="Q132" s="212"/>
      <c r="R132" s="212"/>
      <c r="S132" s="212"/>
      <c r="T132" s="212"/>
      <c r="X132" s="446" t="s">
        <v>481</v>
      </c>
    </row>
    <row r="133" spans="1:24" hidden="1" x14ac:dyDescent="0.25">
      <c r="A133" s="250" t="s">
        <v>205</v>
      </c>
      <c r="B133" s="251"/>
      <c r="C133" s="251"/>
      <c r="D133" s="251"/>
      <c r="E133" s="62"/>
      <c r="F133" s="62"/>
      <c r="G133" s="62"/>
      <c r="H133" s="62"/>
      <c r="I133" s="62"/>
      <c r="J133" s="62"/>
      <c r="K133" s="62"/>
      <c r="L133" s="252"/>
      <c r="M133" s="62"/>
      <c r="N133" s="212"/>
      <c r="O133" s="212"/>
      <c r="P133" s="212"/>
      <c r="Q133" s="212"/>
      <c r="R133" s="212"/>
      <c r="S133" s="212"/>
      <c r="T133" s="212"/>
      <c r="X133" s="446"/>
    </row>
    <row r="134" spans="1:24" hidden="1" x14ac:dyDescent="0.25">
      <c r="A134" s="250"/>
      <c r="B134" s="62"/>
      <c r="C134" s="62"/>
      <c r="D134" s="251"/>
      <c r="E134" s="251"/>
      <c r="F134" s="253"/>
      <c r="G134" s="253"/>
      <c r="H134" s="62"/>
      <c r="I134" s="62"/>
      <c r="J134" s="62"/>
      <c r="K134" s="62"/>
      <c r="L134" s="252"/>
      <c r="M134" s="62"/>
      <c r="N134" s="212"/>
      <c r="O134" s="212"/>
      <c r="P134" s="212"/>
      <c r="Q134" s="212"/>
      <c r="R134" s="212"/>
      <c r="S134" s="212"/>
      <c r="T134" s="212"/>
      <c r="X134" s="446"/>
    </row>
    <row r="135" spans="1:24" hidden="1" x14ac:dyDescent="0.25">
      <c r="A135" s="250"/>
      <c r="B135" s="62"/>
      <c r="C135" s="62"/>
      <c r="D135" s="251"/>
      <c r="E135" s="251"/>
      <c r="F135" s="62"/>
      <c r="G135" s="62"/>
      <c r="H135" s="62"/>
      <c r="I135" s="62"/>
      <c r="J135" s="62"/>
      <c r="K135" s="62"/>
      <c r="L135" s="252"/>
      <c r="M135" s="62"/>
      <c r="N135" s="212"/>
      <c r="O135" s="212"/>
      <c r="P135" s="212"/>
      <c r="Q135" s="212"/>
      <c r="R135" s="212"/>
      <c r="S135" s="212"/>
      <c r="T135" s="212"/>
      <c r="X135" s="446"/>
    </row>
    <row r="136" spans="1:24" hidden="1" x14ac:dyDescent="0.25">
      <c r="A136" s="250"/>
      <c r="B136" s="62"/>
      <c r="C136" s="62"/>
      <c r="D136" s="251"/>
      <c r="E136" s="251"/>
      <c r="F136" s="62"/>
      <c r="G136" s="62"/>
      <c r="H136" s="62"/>
      <c r="I136" s="62"/>
      <c r="J136" s="62"/>
      <c r="K136" s="62"/>
      <c r="L136" s="252"/>
      <c r="M136" s="62"/>
      <c r="N136" s="212"/>
      <c r="O136" s="212"/>
      <c r="P136" s="212"/>
      <c r="Q136" s="212"/>
      <c r="R136" s="212"/>
      <c r="S136" s="212"/>
      <c r="T136" s="212"/>
      <c r="X136" s="446"/>
    </row>
    <row r="137" spans="1:24" hidden="1" x14ac:dyDescent="0.25">
      <c r="A137" s="254"/>
      <c r="B137" s="889"/>
      <c r="C137" s="889"/>
      <c r="D137" s="889"/>
      <c r="E137" s="251"/>
      <c r="F137" s="62"/>
      <c r="G137" s="62"/>
      <c r="H137" s="62"/>
      <c r="I137" s="62"/>
      <c r="J137" s="62"/>
      <c r="K137" s="62"/>
      <c r="L137" s="252"/>
      <c r="M137" s="62"/>
      <c r="N137" s="212"/>
      <c r="O137" s="212"/>
      <c r="P137" s="212"/>
      <c r="Q137" s="212"/>
      <c r="R137" s="212"/>
      <c r="S137" s="212"/>
      <c r="T137" s="212"/>
      <c r="X137" s="446"/>
    </row>
    <row r="138" spans="1:24" ht="25.5" hidden="1" customHeight="1" x14ac:dyDescent="0.25">
      <c r="A138" s="254"/>
      <c r="B138" s="884" t="s">
        <v>70</v>
      </c>
      <c r="C138" s="884"/>
      <c r="D138" s="884"/>
      <c r="E138" s="255"/>
      <c r="F138" s="256" t="s">
        <v>206</v>
      </c>
      <c r="G138" s="279"/>
      <c r="H138" s="257"/>
      <c r="I138" s="257"/>
      <c r="J138" s="257"/>
      <c r="K138" s="257"/>
      <c r="L138" s="258"/>
      <c r="M138" s="62"/>
      <c r="N138" s="212"/>
      <c r="O138" s="212"/>
      <c r="P138" s="212"/>
      <c r="Q138" s="212"/>
      <c r="R138" s="212"/>
      <c r="S138" s="212"/>
      <c r="T138" s="212"/>
      <c r="X138" s="446"/>
    </row>
    <row r="139" spans="1:24" hidden="1" x14ac:dyDescent="0.25">
      <c r="A139" s="13"/>
      <c r="B139" s="259"/>
      <c r="C139" s="259"/>
      <c r="D139" s="260"/>
      <c r="E139" s="261"/>
      <c r="F139" s="259"/>
      <c r="G139" s="259"/>
      <c r="H139" s="13"/>
      <c r="I139" s="13"/>
      <c r="J139" s="13"/>
    </row>
    <row r="140" spans="1:24" hidden="1" x14ac:dyDescent="0.25"/>
  </sheetData>
  <sheetProtection algorithmName="SHA-512" hashValue="zhif0rxIHG3dLB8emdn9Rmz6DF8uyCuZ+sVkhUWWdpSbqKBvJiPOWKb3eBScqRLGa8UTryNVUZVfib8ekus8fw==" saltValue="Z1sHQiejcVPZpNoYHVmcyg==" spinCount="100000" sheet="1" formatRows="0"/>
  <mergeCells count="88">
    <mergeCell ref="B138:D138"/>
    <mergeCell ref="D125:I125"/>
    <mergeCell ref="D126:I126"/>
    <mergeCell ref="D127:I127"/>
    <mergeCell ref="A132:K132"/>
    <mergeCell ref="B137:D137"/>
    <mergeCell ref="E109:I109"/>
    <mergeCell ref="E110:I110"/>
    <mergeCell ref="E112:I112"/>
    <mergeCell ref="E113:I113"/>
    <mergeCell ref="E114:I114"/>
    <mergeCell ref="E103:I103"/>
    <mergeCell ref="E104:I104"/>
    <mergeCell ref="E105:I106"/>
    <mergeCell ref="J105:J106"/>
    <mergeCell ref="E108:F108"/>
    <mergeCell ref="E92:I92"/>
    <mergeCell ref="E93:I93"/>
    <mergeCell ref="E94:I94"/>
    <mergeCell ref="E95:I95"/>
    <mergeCell ref="K102:L102"/>
    <mergeCell ref="E87:I87"/>
    <mergeCell ref="E88:I88"/>
    <mergeCell ref="E89:I89"/>
    <mergeCell ref="E90:I90"/>
    <mergeCell ref="E91:I91"/>
    <mergeCell ref="K81:L81"/>
    <mergeCell ref="E82:I82"/>
    <mergeCell ref="E83:I83"/>
    <mergeCell ref="E84:I85"/>
    <mergeCell ref="J84:J85"/>
    <mergeCell ref="K70:L70"/>
    <mergeCell ref="E71:I71"/>
    <mergeCell ref="E72:I72"/>
    <mergeCell ref="E73:I74"/>
    <mergeCell ref="J73:J74"/>
    <mergeCell ref="F21:J21"/>
    <mergeCell ref="J30:J31"/>
    <mergeCell ref="F24:J24"/>
    <mergeCell ref="F43:I43"/>
    <mergeCell ref="F38:G38"/>
    <mergeCell ref="F39:G39"/>
    <mergeCell ref="F40:G40"/>
    <mergeCell ref="A12:J12"/>
    <mergeCell ref="A13:J13"/>
    <mergeCell ref="A15:A16"/>
    <mergeCell ref="D15:J15"/>
    <mergeCell ref="D16:J16"/>
    <mergeCell ref="K26:L26"/>
    <mergeCell ref="K27:L27"/>
    <mergeCell ref="F28:G28"/>
    <mergeCell ref="F29:G29"/>
    <mergeCell ref="D32:D33"/>
    <mergeCell ref="E32:E33"/>
    <mergeCell ref="F30:G30"/>
    <mergeCell ref="F31:G31"/>
    <mergeCell ref="F32:G32"/>
    <mergeCell ref="F60:I60"/>
    <mergeCell ref="K45:L45"/>
    <mergeCell ref="C48:C57"/>
    <mergeCell ref="D51:D52"/>
    <mergeCell ref="E51:E52"/>
    <mergeCell ref="E55:E57"/>
    <mergeCell ref="F46:G46"/>
    <mergeCell ref="F47:G47"/>
    <mergeCell ref="F48:G48"/>
    <mergeCell ref="F55:G55"/>
    <mergeCell ref="F56:G56"/>
    <mergeCell ref="F57:G57"/>
    <mergeCell ref="J55:J57"/>
    <mergeCell ref="F51:G51"/>
    <mergeCell ref="F54:G54"/>
    <mergeCell ref="F53:G53"/>
    <mergeCell ref="C30:C42"/>
    <mergeCell ref="F49:G49"/>
    <mergeCell ref="F50:G50"/>
    <mergeCell ref="E48:E50"/>
    <mergeCell ref="J49:J50"/>
    <mergeCell ref="D48:D50"/>
    <mergeCell ref="E36:E37"/>
    <mergeCell ref="J36:J38"/>
    <mergeCell ref="J39:J42"/>
    <mergeCell ref="F34:G34"/>
    <mergeCell ref="F35:G35"/>
    <mergeCell ref="F36:G36"/>
    <mergeCell ref="F37:G37"/>
    <mergeCell ref="F41:G41"/>
    <mergeCell ref="F42:G42"/>
  </mergeCells>
  <conditionalFormatting sqref="J67">
    <cfRule type="cellIs" dxfId="39" priority="66" stopIfTrue="1" operator="equal">
      <formula>"Nicht förderfähig"</formula>
    </cfRule>
    <cfRule type="cellIs" dxfId="38" priority="67" stopIfTrue="1" operator="equal">
      <formula>"Förderfähig"</formula>
    </cfRule>
  </conditionalFormatting>
  <conditionalFormatting sqref="J65">
    <cfRule type="cellIs" dxfId="37" priority="64" stopIfTrue="1" operator="equal">
      <formula>"Positiv"</formula>
    </cfRule>
    <cfRule type="cellIs" dxfId="36" priority="65" stopIfTrue="1" operator="notEqual">
      <formula>"Positiv"</formula>
    </cfRule>
  </conditionalFormatting>
  <conditionalFormatting sqref="J66">
    <cfRule type="cellIs" dxfId="35" priority="56" stopIfTrue="1" operator="equal">
      <formula>"Nicht förderfähig"</formula>
    </cfRule>
    <cfRule type="cellIs" dxfId="34" priority="57" stopIfTrue="1" operator="equal">
      <formula>"Förderfähig"</formula>
    </cfRule>
  </conditionalFormatting>
  <conditionalFormatting sqref="J55:J57">
    <cfRule type="cellIs" dxfId="33" priority="34" operator="equal">
      <formula>"Bitte korrigieren: Unzulässige Kombination von Angaben."</formula>
    </cfRule>
  </conditionalFormatting>
  <conditionalFormatting sqref="J119 J75:J76 J79:J80">
    <cfRule type="cellIs" dxfId="32" priority="32" stopIfTrue="1" operator="equal">
      <formula>"Nicht förderfähig"</formula>
    </cfRule>
    <cfRule type="cellIs" dxfId="31" priority="33" stopIfTrue="1" operator="equal">
      <formula>"Förderfähig"</formula>
    </cfRule>
  </conditionalFormatting>
  <conditionalFormatting sqref="J101 J120">
    <cfRule type="cellIs" dxfId="30" priority="30" stopIfTrue="1" operator="equal">
      <formula>"Nicht förderfähig"</formula>
    </cfRule>
    <cfRule type="cellIs" dxfId="29" priority="31" stopIfTrue="1" operator="equal">
      <formula>"Förderfähig"</formula>
    </cfRule>
  </conditionalFormatting>
  <conditionalFormatting sqref="J128:J129">
    <cfRule type="cellIs" dxfId="28" priority="28" stopIfTrue="1" operator="equal">
      <formula>"nicht förderfähig"</formula>
    </cfRule>
    <cfRule type="cellIs" dxfId="27" priority="29" stopIfTrue="1" operator="equal">
      <formula>"förderfähig"</formula>
    </cfRule>
  </conditionalFormatting>
  <conditionalFormatting sqref="J124">
    <cfRule type="cellIs" dxfId="26" priority="26" stopIfTrue="1" operator="equal">
      <formula>"Positiv"</formula>
    </cfRule>
    <cfRule type="cellIs" dxfId="25" priority="27" stopIfTrue="1" operator="notEqual">
      <formula>"Positiv"</formula>
    </cfRule>
  </conditionalFormatting>
  <conditionalFormatting sqref="J118">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6">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7">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5:J106">
    <cfRule type="cellIs" dxfId="15" priority="16" operator="equal">
      <formula>"Nein"</formula>
    </cfRule>
  </conditionalFormatting>
  <conditionalFormatting sqref="J84:J85">
    <cfRule type="cellIs" dxfId="14" priority="15" operator="equal">
      <formula>"Nein"</formula>
    </cfRule>
  </conditionalFormatting>
  <conditionalFormatting sqref="J73:J74">
    <cfRule type="cellIs" dxfId="13" priority="14" operator="equal">
      <formula>"Nein"</formula>
    </cfRule>
  </conditionalFormatting>
  <conditionalFormatting sqref="J100">
    <cfRule type="cellIs" dxfId="12" priority="7" stopIfTrue="1" operator="equal">
      <formula>"Nicht förderfähig"</formula>
    </cfRule>
    <cfRule type="cellIs" dxfId="11" priority="8" stopIfTrue="1" operator="equal">
      <formula>"Förderfähig"</formula>
    </cfRule>
  </conditionalFormatting>
  <conditionalFormatting sqref="J125">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7">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8">
    <cfRule type="cellIs" dxfId="4" priority="9" stopIfTrue="1" operator="equal">
      <formula>"Nicht förderfähig"</formula>
    </cfRule>
    <cfRule type="cellIs" dxfId="3" priority="10" stopIfTrue="1" operator="equal">
      <formula>"Förderfähig"</formula>
    </cfRule>
  </conditionalFormatting>
  <conditionalFormatting sqref="J99">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count="24">
    <dataValidation type="list" allowBlank="1" showInputMessage="1" showErrorMessage="1" sqref="WVQ983037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H65533:I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H131069:I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H196605:I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H262141:I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H327677:I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H393213:I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H458749:I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H524285:I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H589821:I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H655357:I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H720893:I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H786429:I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H851965:I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H917501:I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H983037:I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formula1>$N$52:$V$52</formula1>
    </dataValidation>
    <dataValidation type="list" allowBlank="1" showInputMessage="1" showErrorMessage="1" sqref="J65554:J65559 WVR983075:WVR983083 WLV983075:WLV983083 WBZ983075:WBZ983083 VSD983075:VSD983083 VIH983075:VIH983083 UYL983075:UYL983083 UOP983075:UOP983083 UET983075:UET983083 TUX983075:TUX983083 TLB983075:TLB983083 TBF983075:TBF983083 SRJ983075:SRJ983083 SHN983075:SHN983083 RXR983075:RXR983083 RNV983075:RNV983083 RDZ983075:RDZ983083 QUD983075:QUD983083 QKH983075:QKH983083 QAL983075:QAL983083 PQP983075:PQP983083 PGT983075:PGT983083 OWX983075:OWX983083 ONB983075:ONB983083 ODF983075:ODF983083 NTJ983075:NTJ983083 NJN983075:NJN983083 MZR983075:MZR983083 MPV983075:MPV983083 MFZ983075:MFZ983083 LWD983075:LWD983083 LMH983075:LMH983083 LCL983075:LCL983083 KSP983075:KSP983083 KIT983075:KIT983083 JYX983075:JYX983083 JPB983075:JPB983083 JFF983075:JFF983083 IVJ983075:IVJ983083 ILN983075:ILN983083 IBR983075:IBR983083 HRV983075:HRV983083 HHZ983075:HHZ983083 GYD983075:GYD983083 GOH983075:GOH983083 GEL983075:GEL983083 FUP983075:FUP983083 FKT983075:FKT983083 FAX983075:FAX983083 ERB983075:ERB983083 EHF983075:EHF983083 DXJ983075:DXJ983083 DNN983075:DNN983083 DDR983075:DDR983083 CTV983075:CTV983083 CJZ983075:CJZ983083 CAD983075:CAD983083 BQH983075:BQH983083 BGL983075:BGL983083 AWP983075:AWP983083 AMT983075:AMT983083 ACX983075:ACX983083 TB983075:TB983083 JF983075:JF983083 J983075:J983083 WVR917539:WVR917547 WLV917539:WLV917547 WBZ917539:WBZ917547 VSD917539:VSD917547 VIH917539:VIH917547 UYL917539:UYL917547 UOP917539:UOP917547 UET917539:UET917547 TUX917539:TUX917547 TLB917539:TLB917547 TBF917539:TBF917547 SRJ917539:SRJ917547 SHN917539:SHN917547 RXR917539:RXR917547 RNV917539:RNV917547 RDZ917539:RDZ917547 QUD917539:QUD917547 QKH917539:QKH917547 QAL917539:QAL917547 PQP917539:PQP917547 PGT917539:PGT917547 OWX917539:OWX917547 ONB917539:ONB917547 ODF917539:ODF917547 NTJ917539:NTJ917547 NJN917539:NJN917547 MZR917539:MZR917547 MPV917539:MPV917547 MFZ917539:MFZ917547 LWD917539:LWD917547 LMH917539:LMH917547 LCL917539:LCL917547 KSP917539:KSP917547 KIT917539:KIT917547 JYX917539:JYX917547 JPB917539:JPB917547 JFF917539:JFF917547 IVJ917539:IVJ917547 ILN917539:ILN917547 IBR917539:IBR917547 HRV917539:HRV917547 HHZ917539:HHZ917547 GYD917539:GYD917547 GOH917539:GOH917547 GEL917539:GEL917547 FUP917539:FUP917547 FKT917539:FKT917547 FAX917539:FAX917547 ERB917539:ERB917547 EHF917539:EHF917547 DXJ917539:DXJ917547 DNN917539:DNN917547 DDR917539:DDR917547 CTV917539:CTV917547 CJZ917539:CJZ917547 CAD917539:CAD917547 BQH917539:BQH917547 BGL917539:BGL917547 AWP917539:AWP917547 AMT917539:AMT917547 ACX917539:ACX917547 TB917539:TB917547 JF917539:JF917547 J917539:J917547 WVR852003:WVR852011 WLV852003:WLV852011 WBZ852003:WBZ852011 VSD852003:VSD852011 VIH852003:VIH852011 UYL852003:UYL852011 UOP852003:UOP852011 UET852003:UET852011 TUX852003:TUX852011 TLB852003:TLB852011 TBF852003:TBF852011 SRJ852003:SRJ852011 SHN852003:SHN852011 RXR852003:RXR852011 RNV852003:RNV852011 RDZ852003:RDZ852011 QUD852003:QUD852011 QKH852003:QKH852011 QAL852003:QAL852011 PQP852003:PQP852011 PGT852003:PGT852011 OWX852003:OWX852011 ONB852003:ONB852011 ODF852003:ODF852011 NTJ852003:NTJ852011 NJN852003:NJN852011 MZR852003:MZR852011 MPV852003:MPV852011 MFZ852003:MFZ852011 LWD852003:LWD852011 LMH852003:LMH852011 LCL852003:LCL852011 KSP852003:KSP852011 KIT852003:KIT852011 JYX852003:JYX852011 JPB852003:JPB852011 JFF852003:JFF852011 IVJ852003:IVJ852011 ILN852003:ILN852011 IBR852003:IBR852011 HRV852003:HRV852011 HHZ852003:HHZ852011 GYD852003:GYD852011 GOH852003:GOH852011 GEL852003:GEL852011 FUP852003:FUP852011 FKT852003:FKT852011 FAX852003:FAX852011 ERB852003:ERB852011 EHF852003:EHF852011 DXJ852003:DXJ852011 DNN852003:DNN852011 DDR852003:DDR852011 CTV852003:CTV852011 CJZ852003:CJZ852011 CAD852003:CAD852011 BQH852003:BQH852011 BGL852003:BGL852011 AWP852003:AWP852011 AMT852003:AMT852011 ACX852003:ACX852011 TB852003:TB852011 JF852003:JF852011 J852003:J852011 WVR786467:WVR786475 WLV786467:WLV786475 WBZ786467:WBZ786475 VSD786467:VSD786475 VIH786467:VIH786475 UYL786467:UYL786475 UOP786467:UOP786475 UET786467:UET786475 TUX786467:TUX786475 TLB786467:TLB786475 TBF786467:TBF786475 SRJ786467:SRJ786475 SHN786467:SHN786475 RXR786467:RXR786475 RNV786467:RNV786475 RDZ786467:RDZ786475 QUD786467:QUD786475 QKH786467:QKH786475 QAL786467:QAL786475 PQP786467:PQP786475 PGT786467:PGT786475 OWX786467:OWX786475 ONB786467:ONB786475 ODF786467:ODF786475 NTJ786467:NTJ786475 NJN786467:NJN786475 MZR786467:MZR786475 MPV786467:MPV786475 MFZ786467:MFZ786475 LWD786467:LWD786475 LMH786467:LMH786475 LCL786467:LCL786475 KSP786467:KSP786475 KIT786467:KIT786475 JYX786467:JYX786475 JPB786467:JPB786475 JFF786467:JFF786475 IVJ786467:IVJ786475 ILN786467:ILN786475 IBR786467:IBR786475 HRV786467:HRV786475 HHZ786467:HHZ786475 GYD786467:GYD786475 GOH786467:GOH786475 GEL786467:GEL786475 FUP786467:FUP786475 FKT786467:FKT786475 FAX786467:FAX786475 ERB786467:ERB786475 EHF786467:EHF786475 DXJ786467:DXJ786475 DNN786467:DNN786475 DDR786467:DDR786475 CTV786467:CTV786475 CJZ786467:CJZ786475 CAD786467:CAD786475 BQH786467:BQH786475 BGL786467:BGL786475 AWP786467:AWP786475 AMT786467:AMT786475 ACX786467:ACX786475 TB786467:TB786475 JF786467:JF786475 J786467:J786475 WVR720931:WVR720939 WLV720931:WLV720939 WBZ720931:WBZ720939 VSD720931:VSD720939 VIH720931:VIH720939 UYL720931:UYL720939 UOP720931:UOP720939 UET720931:UET720939 TUX720931:TUX720939 TLB720931:TLB720939 TBF720931:TBF720939 SRJ720931:SRJ720939 SHN720931:SHN720939 RXR720931:RXR720939 RNV720931:RNV720939 RDZ720931:RDZ720939 QUD720931:QUD720939 QKH720931:QKH720939 QAL720931:QAL720939 PQP720931:PQP720939 PGT720931:PGT720939 OWX720931:OWX720939 ONB720931:ONB720939 ODF720931:ODF720939 NTJ720931:NTJ720939 NJN720931:NJN720939 MZR720931:MZR720939 MPV720931:MPV720939 MFZ720931:MFZ720939 LWD720931:LWD720939 LMH720931:LMH720939 LCL720931:LCL720939 KSP720931:KSP720939 KIT720931:KIT720939 JYX720931:JYX720939 JPB720931:JPB720939 JFF720931:JFF720939 IVJ720931:IVJ720939 ILN720931:ILN720939 IBR720931:IBR720939 HRV720931:HRV720939 HHZ720931:HHZ720939 GYD720931:GYD720939 GOH720931:GOH720939 GEL720931:GEL720939 FUP720931:FUP720939 FKT720931:FKT720939 FAX720931:FAX720939 ERB720931:ERB720939 EHF720931:EHF720939 DXJ720931:DXJ720939 DNN720931:DNN720939 DDR720931:DDR720939 CTV720931:CTV720939 CJZ720931:CJZ720939 CAD720931:CAD720939 BQH720931:BQH720939 BGL720931:BGL720939 AWP720931:AWP720939 AMT720931:AMT720939 ACX720931:ACX720939 TB720931:TB720939 JF720931:JF720939 J720931:J720939 WVR655395:WVR655403 WLV655395:WLV655403 WBZ655395:WBZ655403 VSD655395:VSD655403 VIH655395:VIH655403 UYL655395:UYL655403 UOP655395:UOP655403 UET655395:UET655403 TUX655395:TUX655403 TLB655395:TLB655403 TBF655395:TBF655403 SRJ655395:SRJ655403 SHN655395:SHN655403 RXR655395:RXR655403 RNV655395:RNV655403 RDZ655395:RDZ655403 QUD655395:QUD655403 QKH655395:QKH655403 QAL655395:QAL655403 PQP655395:PQP655403 PGT655395:PGT655403 OWX655395:OWX655403 ONB655395:ONB655403 ODF655395:ODF655403 NTJ655395:NTJ655403 NJN655395:NJN655403 MZR655395:MZR655403 MPV655395:MPV655403 MFZ655395:MFZ655403 LWD655395:LWD655403 LMH655395:LMH655403 LCL655395:LCL655403 KSP655395:KSP655403 KIT655395:KIT655403 JYX655395:JYX655403 JPB655395:JPB655403 JFF655395:JFF655403 IVJ655395:IVJ655403 ILN655395:ILN655403 IBR655395:IBR655403 HRV655395:HRV655403 HHZ655395:HHZ655403 GYD655395:GYD655403 GOH655395:GOH655403 GEL655395:GEL655403 FUP655395:FUP655403 FKT655395:FKT655403 FAX655395:FAX655403 ERB655395:ERB655403 EHF655395:EHF655403 DXJ655395:DXJ655403 DNN655395:DNN655403 DDR655395:DDR655403 CTV655395:CTV655403 CJZ655395:CJZ655403 CAD655395:CAD655403 BQH655395:BQH655403 BGL655395:BGL655403 AWP655395:AWP655403 AMT655395:AMT655403 ACX655395:ACX655403 TB655395:TB655403 JF655395:JF655403 J655395:J655403 WVR589859:WVR589867 WLV589859:WLV589867 WBZ589859:WBZ589867 VSD589859:VSD589867 VIH589859:VIH589867 UYL589859:UYL589867 UOP589859:UOP589867 UET589859:UET589867 TUX589859:TUX589867 TLB589859:TLB589867 TBF589859:TBF589867 SRJ589859:SRJ589867 SHN589859:SHN589867 RXR589859:RXR589867 RNV589859:RNV589867 RDZ589859:RDZ589867 QUD589859:QUD589867 QKH589859:QKH589867 QAL589859:QAL589867 PQP589859:PQP589867 PGT589859:PGT589867 OWX589859:OWX589867 ONB589859:ONB589867 ODF589859:ODF589867 NTJ589859:NTJ589867 NJN589859:NJN589867 MZR589859:MZR589867 MPV589859:MPV589867 MFZ589859:MFZ589867 LWD589859:LWD589867 LMH589859:LMH589867 LCL589859:LCL589867 KSP589859:KSP589867 KIT589859:KIT589867 JYX589859:JYX589867 JPB589859:JPB589867 JFF589859:JFF589867 IVJ589859:IVJ589867 ILN589859:ILN589867 IBR589859:IBR589867 HRV589859:HRV589867 HHZ589859:HHZ589867 GYD589859:GYD589867 GOH589859:GOH589867 GEL589859:GEL589867 FUP589859:FUP589867 FKT589859:FKT589867 FAX589859:FAX589867 ERB589859:ERB589867 EHF589859:EHF589867 DXJ589859:DXJ589867 DNN589859:DNN589867 DDR589859:DDR589867 CTV589859:CTV589867 CJZ589859:CJZ589867 CAD589859:CAD589867 BQH589859:BQH589867 BGL589859:BGL589867 AWP589859:AWP589867 AMT589859:AMT589867 ACX589859:ACX589867 TB589859:TB589867 JF589859:JF589867 J589859:J589867 WVR524323:WVR524331 WLV524323:WLV524331 WBZ524323:WBZ524331 VSD524323:VSD524331 VIH524323:VIH524331 UYL524323:UYL524331 UOP524323:UOP524331 UET524323:UET524331 TUX524323:TUX524331 TLB524323:TLB524331 TBF524323:TBF524331 SRJ524323:SRJ524331 SHN524323:SHN524331 RXR524323:RXR524331 RNV524323:RNV524331 RDZ524323:RDZ524331 QUD524323:QUD524331 QKH524323:QKH524331 QAL524323:QAL524331 PQP524323:PQP524331 PGT524323:PGT524331 OWX524323:OWX524331 ONB524323:ONB524331 ODF524323:ODF524331 NTJ524323:NTJ524331 NJN524323:NJN524331 MZR524323:MZR524331 MPV524323:MPV524331 MFZ524323:MFZ524331 LWD524323:LWD524331 LMH524323:LMH524331 LCL524323:LCL524331 KSP524323:KSP524331 KIT524323:KIT524331 JYX524323:JYX524331 JPB524323:JPB524331 JFF524323:JFF524331 IVJ524323:IVJ524331 ILN524323:ILN524331 IBR524323:IBR524331 HRV524323:HRV524331 HHZ524323:HHZ524331 GYD524323:GYD524331 GOH524323:GOH524331 GEL524323:GEL524331 FUP524323:FUP524331 FKT524323:FKT524331 FAX524323:FAX524331 ERB524323:ERB524331 EHF524323:EHF524331 DXJ524323:DXJ524331 DNN524323:DNN524331 DDR524323:DDR524331 CTV524323:CTV524331 CJZ524323:CJZ524331 CAD524323:CAD524331 BQH524323:BQH524331 BGL524323:BGL524331 AWP524323:AWP524331 AMT524323:AMT524331 ACX524323:ACX524331 TB524323:TB524331 JF524323:JF524331 J524323:J524331 WVR458787:WVR458795 WLV458787:WLV458795 WBZ458787:WBZ458795 VSD458787:VSD458795 VIH458787:VIH458795 UYL458787:UYL458795 UOP458787:UOP458795 UET458787:UET458795 TUX458787:TUX458795 TLB458787:TLB458795 TBF458787:TBF458795 SRJ458787:SRJ458795 SHN458787:SHN458795 RXR458787:RXR458795 RNV458787:RNV458795 RDZ458787:RDZ458795 QUD458787:QUD458795 QKH458787:QKH458795 QAL458787:QAL458795 PQP458787:PQP458795 PGT458787:PGT458795 OWX458787:OWX458795 ONB458787:ONB458795 ODF458787:ODF458795 NTJ458787:NTJ458795 NJN458787:NJN458795 MZR458787:MZR458795 MPV458787:MPV458795 MFZ458787:MFZ458795 LWD458787:LWD458795 LMH458787:LMH458795 LCL458787:LCL458795 KSP458787:KSP458795 KIT458787:KIT458795 JYX458787:JYX458795 JPB458787:JPB458795 JFF458787:JFF458795 IVJ458787:IVJ458795 ILN458787:ILN458795 IBR458787:IBR458795 HRV458787:HRV458795 HHZ458787:HHZ458795 GYD458787:GYD458795 GOH458787:GOH458795 GEL458787:GEL458795 FUP458787:FUP458795 FKT458787:FKT458795 FAX458787:FAX458795 ERB458787:ERB458795 EHF458787:EHF458795 DXJ458787:DXJ458795 DNN458787:DNN458795 DDR458787:DDR458795 CTV458787:CTV458795 CJZ458787:CJZ458795 CAD458787:CAD458795 BQH458787:BQH458795 BGL458787:BGL458795 AWP458787:AWP458795 AMT458787:AMT458795 ACX458787:ACX458795 TB458787:TB458795 JF458787:JF458795 J458787:J458795 WVR393251:WVR393259 WLV393251:WLV393259 WBZ393251:WBZ393259 VSD393251:VSD393259 VIH393251:VIH393259 UYL393251:UYL393259 UOP393251:UOP393259 UET393251:UET393259 TUX393251:TUX393259 TLB393251:TLB393259 TBF393251:TBF393259 SRJ393251:SRJ393259 SHN393251:SHN393259 RXR393251:RXR393259 RNV393251:RNV393259 RDZ393251:RDZ393259 QUD393251:QUD393259 QKH393251:QKH393259 QAL393251:QAL393259 PQP393251:PQP393259 PGT393251:PGT393259 OWX393251:OWX393259 ONB393251:ONB393259 ODF393251:ODF393259 NTJ393251:NTJ393259 NJN393251:NJN393259 MZR393251:MZR393259 MPV393251:MPV393259 MFZ393251:MFZ393259 LWD393251:LWD393259 LMH393251:LMH393259 LCL393251:LCL393259 KSP393251:KSP393259 KIT393251:KIT393259 JYX393251:JYX393259 JPB393251:JPB393259 JFF393251:JFF393259 IVJ393251:IVJ393259 ILN393251:ILN393259 IBR393251:IBR393259 HRV393251:HRV393259 HHZ393251:HHZ393259 GYD393251:GYD393259 GOH393251:GOH393259 GEL393251:GEL393259 FUP393251:FUP393259 FKT393251:FKT393259 FAX393251:FAX393259 ERB393251:ERB393259 EHF393251:EHF393259 DXJ393251:DXJ393259 DNN393251:DNN393259 DDR393251:DDR393259 CTV393251:CTV393259 CJZ393251:CJZ393259 CAD393251:CAD393259 BQH393251:BQH393259 BGL393251:BGL393259 AWP393251:AWP393259 AMT393251:AMT393259 ACX393251:ACX393259 TB393251:TB393259 JF393251:JF393259 J393251:J393259 WVR327715:WVR327723 WLV327715:WLV327723 WBZ327715:WBZ327723 VSD327715:VSD327723 VIH327715:VIH327723 UYL327715:UYL327723 UOP327715:UOP327723 UET327715:UET327723 TUX327715:TUX327723 TLB327715:TLB327723 TBF327715:TBF327723 SRJ327715:SRJ327723 SHN327715:SHN327723 RXR327715:RXR327723 RNV327715:RNV327723 RDZ327715:RDZ327723 QUD327715:QUD327723 QKH327715:QKH327723 QAL327715:QAL327723 PQP327715:PQP327723 PGT327715:PGT327723 OWX327715:OWX327723 ONB327715:ONB327723 ODF327715:ODF327723 NTJ327715:NTJ327723 NJN327715:NJN327723 MZR327715:MZR327723 MPV327715:MPV327723 MFZ327715:MFZ327723 LWD327715:LWD327723 LMH327715:LMH327723 LCL327715:LCL327723 KSP327715:KSP327723 KIT327715:KIT327723 JYX327715:JYX327723 JPB327715:JPB327723 JFF327715:JFF327723 IVJ327715:IVJ327723 ILN327715:ILN327723 IBR327715:IBR327723 HRV327715:HRV327723 HHZ327715:HHZ327723 GYD327715:GYD327723 GOH327715:GOH327723 GEL327715:GEL327723 FUP327715:FUP327723 FKT327715:FKT327723 FAX327715:FAX327723 ERB327715:ERB327723 EHF327715:EHF327723 DXJ327715:DXJ327723 DNN327715:DNN327723 DDR327715:DDR327723 CTV327715:CTV327723 CJZ327715:CJZ327723 CAD327715:CAD327723 BQH327715:BQH327723 BGL327715:BGL327723 AWP327715:AWP327723 AMT327715:AMT327723 ACX327715:ACX327723 TB327715:TB327723 JF327715:JF327723 J327715:J327723 WVR262179:WVR262187 WLV262179:WLV262187 WBZ262179:WBZ262187 VSD262179:VSD262187 VIH262179:VIH262187 UYL262179:UYL262187 UOP262179:UOP262187 UET262179:UET262187 TUX262179:TUX262187 TLB262179:TLB262187 TBF262179:TBF262187 SRJ262179:SRJ262187 SHN262179:SHN262187 RXR262179:RXR262187 RNV262179:RNV262187 RDZ262179:RDZ262187 QUD262179:QUD262187 QKH262179:QKH262187 QAL262179:QAL262187 PQP262179:PQP262187 PGT262179:PGT262187 OWX262179:OWX262187 ONB262179:ONB262187 ODF262179:ODF262187 NTJ262179:NTJ262187 NJN262179:NJN262187 MZR262179:MZR262187 MPV262179:MPV262187 MFZ262179:MFZ262187 LWD262179:LWD262187 LMH262179:LMH262187 LCL262179:LCL262187 KSP262179:KSP262187 KIT262179:KIT262187 JYX262179:JYX262187 JPB262179:JPB262187 JFF262179:JFF262187 IVJ262179:IVJ262187 ILN262179:ILN262187 IBR262179:IBR262187 HRV262179:HRV262187 HHZ262179:HHZ262187 GYD262179:GYD262187 GOH262179:GOH262187 GEL262179:GEL262187 FUP262179:FUP262187 FKT262179:FKT262187 FAX262179:FAX262187 ERB262179:ERB262187 EHF262179:EHF262187 DXJ262179:DXJ262187 DNN262179:DNN262187 DDR262179:DDR262187 CTV262179:CTV262187 CJZ262179:CJZ262187 CAD262179:CAD262187 BQH262179:BQH262187 BGL262179:BGL262187 AWP262179:AWP262187 AMT262179:AMT262187 ACX262179:ACX262187 TB262179:TB262187 JF262179:JF262187 J262179:J262187 WVR196643:WVR196651 WLV196643:WLV196651 WBZ196643:WBZ196651 VSD196643:VSD196651 VIH196643:VIH196651 UYL196643:UYL196651 UOP196643:UOP196651 UET196643:UET196651 TUX196643:TUX196651 TLB196643:TLB196651 TBF196643:TBF196651 SRJ196643:SRJ196651 SHN196643:SHN196651 RXR196643:RXR196651 RNV196643:RNV196651 RDZ196643:RDZ196651 QUD196643:QUD196651 QKH196643:QKH196651 QAL196643:QAL196651 PQP196643:PQP196651 PGT196643:PGT196651 OWX196643:OWX196651 ONB196643:ONB196651 ODF196643:ODF196651 NTJ196643:NTJ196651 NJN196643:NJN196651 MZR196643:MZR196651 MPV196643:MPV196651 MFZ196643:MFZ196651 LWD196643:LWD196651 LMH196643:LMH196651 LCL196643:LCL196651 KSP196643:KSP196651 KIT196643:KIT196651 JYX196643:JYX196651 JPB196643:JPB196651 JFF196643:JFF196651 IVJ196643:IVJ196651 ILN196643:ILN196651 IBR196643:IBR196651 HRV196643:HRV196651 HHZ196643:HHZ196651 GYD196643:GYD196651 GOH196643:GOH196651 GEL196643:GEL196651 FUP196643:FUP196651 FKT196643:FKT196651 FAX196643:FAX196651 ERB196643:ERB196651 EHF196643:EHF196651 DXJ196643:DXJ196651 DNN196643:DNN196651 DDR196643:DDR196651 CTV196643:CTV196651 CJZ196643:CJZ196651 CAD196643:CAD196651 BQH196643:BQH196651 BGL196643:BGL196651 AWP196643:AWP196651 AMT196643:AMT196651 ACX196643:ACX196651 TB196643:TB196651 JF196643:JF196651 J196643:J196651 WVR131107:WVR131115 WLV131107:WLV131115 WBZ131107:WBZ131115 VSD131107:VSD131115 VIH131107:VIH131115 UYL131107:UYL131115 UOP131107:UOP131115 UET131107:UET131115 TUX131107:TUX131115 TLB131107:TLB131115 TBF131107:TBF131115 SRJ131107:SRJ131115 SHN131107:SHN131115 RXR131107:RXR131115 RNV131107:RNV131115 RDZ131107:RDZ131115 QUD131107:QUD131115 QKH131107:QKH131115 QAL131107:QAL131115 PQP131107:PQP131115 PGT131107:PGT131115 OWX131107:OWX131115 ONB131107:ONB131115 ODF131107:ODF131115 NTJ131107:NTJ131115 NJN131107:NJN131115 MZR131107:MZR131115 MPV131107:MPV131115 MFZ131107:MFZ131115 LWD131107:LWD131115 LMH131107:LMH131115 LCL131107:LCL131115 KSP131107:KSP131115 KIT131107:KIT131115 JYX131107:JYX131115 JPB131107:JPB131115 JFF131107:JFF131115 IVJ131107:IVJ131115 ILN131107:ILN131115 IBR131107:IBR131115 HRV131107:HRV131115 HHZ131107:HHZ131115 GYD131107:GYD131115 GOH131107:GOH131115 GEL131107:GEL131115 FUP131107:FUP131115 FKT131107:FKT131115 FAX131107:FAX131115 ERB131107:ERB131115 EHF131107:EHF131115 DXJ131107:DXJ131115 DNN131107:DNN131115 DDR131107:DDR131115 CTV131107:CTV131115 CJZ131107:CJZ131115 CAD131107:CAD131115 BQH131107:BQH131115 BGL131107:BGL131115 AWP131107:AWP131115 AMT131107:AMT131115 ACX131107:ACX131115 TB131107:TB131115 JF131107:JF131115 J131107:J131115 WVR65571:WVR65579 WLV65571:WLV65579 WBZ65571:WBZ65579 VSD65571:VSD65579 VIH65571:VIH65579 UYL65571:UYL65579 UOP65571:UOP65579 UET65571:UET65579 TUX65571:TUX65579 TLB65571:TLB65579 TBF65571:TBF65579 SRJ65571:SRJ65579 SHN65571:SHN65579 RXR65571:RXR65579 RNV65571:RNV65579 RDZ65571:RDZ65579 QUD65571:QUD65579 QKH65571:QKH65579 QAL65571:QAL65579 PQP65571:PQP65579 PGT65571:PGT65579 OWX65571:OWX65579 ONB65571:ONB65579 ODF65571:ODF65579 NTJ65571:NTJ65579 NJN65571:NJN65579 MZR65571:MZR65579 MPV65571:MPV65579 MFZ65571:MFZ65579 LWD65571:LWD65579 LMH65571:LMH65579 LCL65571:LCL65579 KSP65571:KSP65579 KIT65571:KIT65579 JYX65571:JYX65579 JPB65571:JPB65579 JFF65571:JFF65579 IVJ65571:IVJ65579 ILN65571:ILN65579 IBR65571:IBR65579 HRV65571:HRV65579 HHZ65571:HHZ65579 GYD65571:GYD65579 GOH65571:GOH65579 GEL65571:GEL65579 FUP65571:FUP65579 FKT65571:FKT65579 FAX65571:FAX65579 ERB65571:ERB65579 EHF65571:EHF65579 DXJ65571:DXJ65579 DNN65571:DNN65579 DDR65571:DDR65579 CTV65571:CTV65579 CJZ65571:CJZ65579 CAD65571:CAD65579 BQH65571:BQH65579 BGL65571:BGL65579 AWP65571:AWP65579 AMT65571:AMT65579 ACX65571:ACX65579 TB65571:TB65579 JF65571:JF65579 J65571:J65579 WVQ983085 WLU983085 WBY983085 VSC983085 VIG983085 UYK983085 UOO983085 UES983085 TUW983085 TLA983085 TBE983085 SRI983085 SHM983085 RXQ983085 RNU983085 RDY983085 QUC983085 QKG983085 QAK983085 PQO983085 PGS983085 OWW983085 ONA983085 ODE983085 NTI983085 NJM983085 MZQ983085 MPU983085 MFY983085 LWC983085 LMG983085 LCK983085 KSO983085 KIS983085 JYW983085 JPA983085 JFE983085 IVI983085 ILM983085 IBQ983085 HRU983085 HHY983085 GYC983085 GOG983085 GEK983085 FUO983085 FKS983085 FAW983085 ERA983085 EHE983085 DXI983085 DNM983085 DDQ983085 CTU983085 CJY983085 CAC983085 BQG983085 BGK983085 AWO983085 AMS983085 ACW983085 TA983085 JE983085 H983085:I983085 WVQ917549 WLU917549 WBY917549 VSC917549 VIG917549 UYK917549 UOO917549 UES917549 TUW917549 TLA917549 TBE917549 SRI917549 SHM917549 RXQ917549 RNU917549 RDY917549 QUC917549 QKG917549 QAK917549 PQO917549 PGS917549 OWW917549 ONA917549 ODE917549 NTI917549 NJM917549 MZQ917549 MPU917549 MFY917549 LWC917549 LMG917549 LCK917549 KSO917549 KIS917549 JYW917549 JPA917549 JFE917549 IVI917549 ILM917549 IBQ917549 HRU917549 HHY917549 GYC917549 GOG917549 GEK917549 FUO917549 FKS917549 FAW917549 ERA917549 EHE917549 DXI917549 DNM917549 DDQ917549 CTU917549 CJY917549 CAC917549 BQG917549 BGK917549 AWO917549 AMS917549 ACW917549 TA917549 JE917549 H917549:I917549 WVQ852013 WLU852013 WBY852013 VSC852013 VIG852013 UYK852013 UOO852013 UES852013 TUW852013 TLA852013 TBE852013 SRI852013 SHM852013 RXQ852013 RNU852013 RDY852013 QUC852013 QKG852013 QAK852013 PQO852013 PGS852013 OWW852013 ONA852013 ODE852013 NTI852013 NJM852013 MZQ852013 MPU852013 MFY852013 LWC852013 LMG852013 LCK852013 KSO852013 KIS852013 JYW852013 JPA852013 JFE852013 IVI852013 ILM852013 IBQ852013 HRU852013 HHY852013 GYC852013 GOG852013 GEK852013 FUO852013 FKS852013 FAW852013 ERA852013 EHE852013 DXI852013 DNM852013 DDQ852013 CTU852013 CJY852013 CAC852013 BQG852013 BGK852013 AWO852013 AMS852013 ACW852013 TA852013 JE852013 H852013:I852013 WVQ786477 WLU786477 WBY786477 VSC786477 VIG786477 UYK786477 UOO786477 UES786477 TUW786477 TLA786477 TBE786477 SRI786477 SHM786477 RXQ786477 RNU786477 RDY786477 QUC786477 QKG786477 QAK786477 PQO786477 PGS786477 OWW786477 ONA786477 ODE786477 NTI786477 NJM786477 MZQ786477 MPU786477 MFY786477 LWC786477 LMG786477 LCK786477 KSO786477 KIS786477 JYW786477 JPA786477 JFE786477 IVI786477 ILM786477 IBQ786477 HRU786477 HHY786477 GYC786477 GOG786477 GEK786477 FUO786477 FKS786477 FAW786477 ERA786477 EHE786477 DXI786477 DNM786477 DDQ786477 CTU786477 CJY786477 CAC786477 BQG786477 BGK786477 AWO786477 AMS786477 ACW786477 TA786477 JE786477 H786477:I786477 WVQ720941 WLU720941 WBY720941 VSC720941 VIG720941 UYK720941 UOO720941 UES720941 TUW720941 TLA720941 TBE720941 SRI720941 SHM720941 RXQ720941 RNU720941 RDY720941 QUC720941 QKG720941 QAK720941 PQO720941 PGS720941 OWW720941 ONA720941 ODE720941 NTI720941 NJM720941 MZQ720941 MPU720941 MFY720941 LWC720941 LMG720941 LCK720941 KSO720941 KIS720941 JYW720941 JPA720941 JFE720941 IVI720941 ILM720941 IBQ720941 HRU720941 HHY720941 GYC720941 GOG720941 GEK720941 FUO720941 FKS720941 FAW720941 ERA720941 EHE720941 DXI720941 DNM720941 DDQ720941 CTU720941 CJY720941 CAC720941 BQG720941 BGK720941 AWO720941 AMS720941 ACW720941 TA720941 JE720941 H720941:I720941 WVQ655405 WLU655405 WBY655405 VSC655405 VIG655405 UYK655405 UOO655405 UES655405 TUW655405 TLA655405 TBE655405 SRI655405 SHM655405 RXQ655405 RNU655405 RDY655405 QUC655405 QKG655405 QAK655405 PQO655405 PGS655405 OWW655405 ONA655405 ODE655405 NTI655405 NJM655405 MZQ655405 MPU655405 MFY655405 LWC655405 LMG655405 LCK655405 KSO655405 KIS655405 JYW655405 JPA655405 JFE655405 IVI655405 ILM655405 IBQ655405 HRU655405 HHY655405 GYC655405 GOG655405 GEK655405 FUO655405 FKS655405 FAW655405 ERA655405 EHE655405 DXI655405 DNM655405 DDQ655405 CTU655405 CJY655405 CAC655405 BQG655405 BGK655405 AWO655405 AMS655405 ACW655405 TA655405 JE655405 H655405:I655405 WVQ589869 WLU589869 WBY589869 VSC589869 VIG589869 UYK589869 UOO589869 UES589869 TUW589869 TLA589869 TBE589869 SRI589869 SHM589869 RXQ589869 RNU589869 RDY589869 QUC589869 QKG589869 QAK589869 PQO589869 PGS589869 OWW589869 ONA589869 ODE589869 NTI589869 NJM589869 MZQ589869 MPU589869 MFY589869 LWC589869 LMG589869 LCK589869 KSO589869 KIS589869 JYW589869 JPA589869 JFE589869 IVI589869 ILM589869 IBQ589869 HRU589869 HHY589869 GYC589869 GOG589869 GEK589869 FUO589869 FKS589869 FAW589869 ERA589869 EHE589869 DXI589869 DNM589869 DDQ589869 CTU589869 CJY589869 CAC589869 BQG589869 BGK589869 AWO589869 AMS589869 ACW589869 TA589869 JE589869 H589869:I589869 WVQ524333 WLU524333 WBY524333 VSC524333 VIG524333 UYK524333 UOO524333 UES524333 TUW524333 TLA524333 TBE524333 SRI524333 SHM524333 RXQ524333 RNU524333 RDY524333 QUC524333 QKG524333 QAK524333 PQO524333 PGS524333 OWW524333 ONA524333 ODE524333 NTI524333 NJM524333 MZQ524333 MPU524333 MFY524333 LWC524333 LMG524333 LCK524333 KSO524333 KIS524333 JYW524333 JPA524333 JFE524333 IVI524333 ILM524333 IBQ524333 HRU524333 HHY524333 GYC524333 GOG524333 GEK524333 FUO524333 FKS524333 FAW524333 ERA524333 EHE524333 DXI524333 DNM524333 DDQ524333 CTU524333 CJY524333 CAC524333 BQG524333 BGK524333 AWO524333 AMS524333 ACW524333 TA524333 JE524333 H524333:I524333 WVQ458797 WLU458797 WBY458797 VSC458797 VIG458797 UYK458797 UOO458797 UES458797 TUW458797 TLA458797 TBE458797 SRI458797 SHM458797 RXQ458797 RNU458797 RDY458797 QUC458797 QKG458797 QAK458797 PQO458797 PGS458797 OWW458797 ONA458797 ODE458797 NTI458797 NJM458797 MZQ458797 MPU458797 MFY458797 LWC458797 LMG458797 LCK458797 KSO458797 KIS458797 JYW458797 JPA458797 JFE458797 IVI458797 ILM458797 IBQ458797 HRU458797 HHY458797 GYC458797 GOG458797 GEK458797 FUO458797 FKS458797 FAW458797 ERA458797 EHE458797 DXI458797 DNM458797 DDQ458797 CTU458797 CJY458797 CAC458797 BQG458797 BGK458797 AWO458797 AMS458797 ACW458797 TA458797 JE458797 H458797:I458797 WVQ393261 WLU393261 WBY393261 VSC393261 VIG393261 UYK393261 UOO393261 UES393261 TUW393261 TLA393261 TBE393261 SRI393261 SHM393261 RXQ393261 RNU393261 RDY393261 QUC393261 QKG393261 QAK393261 PQO393261 PGS393261 OWW393261 ONA393261 ODE393261 NTI393261 NJM393261 MZQ393261 MPU393261 MFY393261 LWC393261 LMG393261 LCK393261 KSO393261 KIS393261 JYW393261 JPA393261 JFE393261 IVI393261 ILM393261 IBQ393261 HRU393261 HHY393261 GYC393261 GOG393261 GEK393261 FUO393261 FKS393261 FAW393261 ERA393261 EHE393261 DXI393261 DNM393261 DDQ393261 CTU393261 CJY393261 CAC393261 BQG393261 BGK393261 AWO393261 AMS393261 ACW393261 TA393261 JE393261 H393261:I393261 WVQ327725 WLU327725 WBY327725 VSC327725 VIG327725 UYK327725 UOO327725 UES327725 TUW327725 TLA327725 TBE327725 SRI327725 SHM327725 RXQ327725 RNU327725 RDY327725 QUC327725 QKG327725 QAK327725 PQO327725 PGS327725 OWW327725 ONA327725 ODE327725 NTI327725 NJM327725 MZQ327725 MPU327725 MFY327725 LWC327725 LMG327725 LCK327725 KSO327725 KIS327725 JYW327725 JPA327725 JFE327725 IVI327725 ILM327725 IBQ327725 HRU327725 HHY327725 GYC327725 GOG327725 GEK327725 FUO327725 FKS327725 FAW327725 ERA327725 EHE327725 DXI327725 DNM327725 DDQ327725 CTU327725 CJY327725 CAC327725 BQG327725 BGK327725 AWO327725 AMS327725 ACW327725 TA327725 JE327725 H327725:I327725 WVQ262189 WLU262189 WBY262189 VSC262189 VIG262189 UYK262189 UOO262189 UES262189 TUW262189 TLA262189 TBE262189 SRI262189 SHM262189 RXQ262189 RNU262189 RDY262189 QUC262189 QKG262189 QAK262189 PQO262189 PGS262189 OWW262189 ONA262189 ODE262189 NTI262189 NJM262189 MZQ262189 MPU262189 MFY262189 LWC262189 LMG262189 LCK262189 KSO262189 KIS262189 JYW262189 JPA262189 JFE262189 IVI262189 ILM262189 IBQ262189 HRU262189 HHY262189 GYC262189 GOG262189 GEK262189 FUO262189 FKS262189 FAW262189 ERA262189 EHE262189 DXI262189 DNM262189 DDQ262189 CTU262189 CJY262189 CAC262189 BQG262189 BGK262189 AWO262189 AMS262189 ACW262189 TA262189 JE262189 H262189:I262189 WVQ196653 WLU196653 WBY196653 VSC196653 VIG196653 UYK196653 UOO196653 UES196653 TUW196653 TLA196653 TBE196653 SRI196653 SHM196653 RXQ196653 RNU196653 RDY196653 QUC196653 QKG196653 QAK196653 PQO196653 PGS196653 OWW196653 ONA196653 ODE196653 NTI196653 NJM196653 MZQ196653 MPU196653 MFY196653 LWC196653 LMG196653 LCK196653 KSO196653 KIS196653 JYW196653 JPA196653 JFE196653 IVI196653 ILM196653 IBQ196653 HRU196653 HHY196653 GYC196653 GOG196653 GEK196653 FUO196653 FKS196653 FAW196653 ERA196653 EHE196653 DXI196653 DNM196653 DDQ196653 CTU196653 CJY196653 CAC196653 BQG196653 BGK196653 AWO196653 AMS196653 ACW196653 TA196653 JE196653 H196653:I196653 WVQ131117 WLU131117 WBY131117 VSC131117 VIG131117 UYK131117 UOO131117 UES131117 TUW131117 TLA131117 TBE131117 SRI131117 SHM131117 RXQ131117 RNU131117 RDY131117 QUC131117 QKG131117 QAK131117 PQO131117 PGS131117 OWW131117 ONA131117 ODE131117 NTI131117 NJM131117 MZQ131117 MPU131117 MFY131117 LWC131117 LMG131117 LCK131117 KSO131117 KIS131117 JYW131117 JPA131117 JFE131117 IVI131117 ILM131117 IBQ131117 HRU131117 HHY131117 GYC131117 GOG131117 GEK131117 FUO131117 FKS131117 FAW131117 ERA131117 EHE131117 DXI131117 DNM131117 DDQ131117 CTU131117 CJY131117 CAC131117 BQG131117 BGK131117 AWO131117 AMS131117 ACW131117 TA131117 JE131117 H131117:I131117 WVQ65581 WLU65581 WBY65581 VSC65581 VIG65581 UYK65581 UOO65581 UES65581 TUW65581 TLA65581 TBE65581 SRI65581 SHM65581 RXQ65581 RNU65581 RDY65581 QUC65581 QKG65581 QAK65581 PQO65581 PGS65581 OWW65581 ONA65581 ODE65581 NTI65581 NJM65581 MZQ65581 MPU65581 MFY65581 LWC65581 LMG65581 LCK65581 KSO65581 KIS65581 JYW65581 JPA65581 JFE65581 IVI65581 ILM65581 IBQ65581 HRU65581 HHY65581 GYC65581 GOG65581 GEK65581 FUO65581 FKS65581 FAW65581 ERA65581 EHE65581 DXI65581 DNM65581 DDQ65581 CTU65581 CJY65581 CAC65581 BQG65581 BGK65581 AWO65581 AMS65581 ACW65581 TA65581 JE65581 H65581:I65581 WVQ983065 WLU983065 WBY983065 VSC983065 VIG983065 UYK983065 UOO983065 UES983065 TUW983065 TLA983065 TBE983065 SRI983065 SHM983065 RXQ983065 RNU983065 RDY983065 QUC983065 QKG983065 QAK983065 PQO983065 PGS983065 OWW983065 ONA983065 ODE983065 NTI983065 NJM983065 MZQ983065 MPU983065 MFY983065 LWC983065 LMG983065 LCK983065 KSO983065 KIS983065 JYW983065 JPA983065 JFE983065 IVI983065 ILM983065 IBQ983065 HRU983065 HHY983065 GYC983065 GOG983065 GEK983065 FUO983065 FKS983065 FAW983065 ERA983065 EHE983065 DXI983065 DNM983065 DDQ983065 CTU983065 CJY983065 CAC983065 BQG983065 BGK983065 AWO983065 AMS983065 ACW983065 TA983065 JE983065 H983065:I983065 WVQ917529 WLU917529 WBY917529 VSC917529 VIG917529 UYK917529 UOO917529 UES917529 TUW917529 TLA917529 TBE917529 SRI917529 SHM917529 RXQ917529 RNU917529 RDY917529 QUC917529 QKG917529 QAK917529 PQO917529 PGS917529 OWW917529 ONA917529 ODE917529 NTI917529 NJM917529 MZQ917529 MPU917529 MFY917529 LWC917529 LMG917529 LCK917529 KSO917529 KIS917529 JYW917529 JPA917529 JFE917529 IVI917529 ILM917529 IBQ917529 HRU917529 HHY917529 GYC917529 GOG917529 GEK917529 FUO917529 FKS917529 FAW917529 ERA917529 EHE917529 DXI917529 DNM917529 DDQ917529 CTU917529 CJY917529 CAC917529 BQG917529 BGK917529 AWO917529 AMS917529 ACW917529 TA917529 JE917529 H917529:I917529 WVQ851993 WLU851993 WBY851993 VSC851993 VIG851993 UYK851993 UOO851993 UES851993 TUW851993 TLA851993 TBE851993 SRI851993 SHM851993 RXQ851993 RNU851993 RDY851993 QUC851993 QKG851993 QAK851993 PQO851993 PGS851993 OWW851993 ONA851993 ODE851993 NTI851993 NJM851993 MZQ851993 MPU851993 MFY851993 LWC851993 LMG851993 LCK851993 KSO851993 KIS851993 JYW851993 JPA851993 JFE851993 IVI851993 ILM851993 IBQ851993 HRU851993 HHY851993 GYC851993 GOG851993 GEK851993 FUO851993 FKS851993 FAW851993 ERA851993 EHE851993 DXI851993 DNM851993 DDQ851993 CTU851993 CJY851993 CAC851993 BQG851993 BGK851993 AWO851993 AMS851993 ACW851993 TA851993 JE851993 H851993:I851993 WVQ786457 WLU786457 WBY786457 VSC786457 VIG786457 UYK786457 UOO786457 UES786457 TUW786457 TLA786457 TBE786457 SRI786457 SHM786457 RXQ786457 RNU786457 RDY786457 QUC786457 QKG786457 QAK786457 PQO786457 PGS786457 OWW786457 ONA786457 ODE786457 NTI786457 NJM786457 MZQ786457 MPU786457 MFY786457 LWC786457 LMG786457 LCK786457 KSO786457 KIS786457 JYW786457 JPA786457 JFE786457 IVI786457 ILM786457 IBQ786457 HRU786457 HHY786457 GYC786457 GOG786457 GEK786457 FUO786457 FKS786457 FAW786457 ERA786457 EHE786457 DXI786457 DNM786457 DDQ786457 CTU786457 CJY786457 CAC786457 BQG786457 BGK786457 AWO786457 AMS786457 ACW786457 TA786457 JE786457 H786457:I786457 WVQ720921 WLU720921 WBY720921 VSC720921 VIG720921 UYK720921 UOO720921 UES720921 TUW720921 TLA720921 TBE720921 SRI720921 SHM720921 RXQ720921 RNU720921 RDY720921 QUC720921 QKG720921 QAK720921 PQO720921 PGS720921 OWW720921 ONA720921 ODE720921 NTI720921 NJM720921 MZQ720921 MPU720921 MFY720921 LWC720921 LMG720921 LCK720921 KSO720921 KIS720921 JYW720921 JPA720921 JFE720921 IVI720921 ILM720921 IBQ720921 HRU720921 HHY720921 GYC720921 GOG720921 GEK720921 FUO720921 FKS720921 FAW720921 ERA720921 EHE720921 DXI720921 DNM720921 DDQ720921 CTU720921 CJY720921 CAC720921 BQG720921 BGK720921 AWO720921 AMS720921 ACW720921 TA720921 JE720921 H720921:I720921 WVQ655385 WLU655385 WBY655385 VSC655385 VIG655385 UYK655385 UOO655385 UES655385 TUW655385 TLA655385 TBE655385 SRI655385 SHM655385 RXQ655385 RNU655385 RDY655385 QUC655385 QKG655385 QAK655385 PQO655385 PGS655385 OWW655385 ONA655385 ODE655385 NTI655385 NJM655385 MZQ655385 MPU655385 MFY655385 LWC655385 LMG655385 LCK655385 KSO655385 KIS655385 JYW655385 JPA655385 JFE655385 IVI655385 ILM655385 IBQ655385 HRU655385 HHY655385 GYC655385 GOG655385 GEK655385 FUO655385 FKS655385 FAW655385 ERA655385 EHE655385 DXI655385 DNM655385 DDQ655385 CTU655385 CJY655385 CAC655385 BQG655385 BGK655385 AWO655385 AMS655385 ACW655385 TA655385 JE655385 H655385:I655385 WVQ589849 WLU589849 WBY589849 VSC589849 VIG589849 UYK589849 UOO589849 UES589849 TUW589849 TLA589849 TBE589849 SRI589849 SHM589849 RXQ589849 RNU589849 RDY589849 QUC589849 QKG589849 QAK589849 PQO589849 PGS589849 OWW589849 ONA589849 ODE589849 NTI589849 NJM589849 MZQ589849 MPU589849 MFY589849 LWC589849 LMG589849 LCK589849 KSO589849 KIS589849 JYW589849 JPA589849 JFE589849 IVI589849 ILM589849 IBQ589849 HRU589849 HHY589849 GYC589849 GOG589849 GEK589849 FUO589849 FKS589849 FAW589849 ERA589849 EHE589849 DXI589849 DNM589849 DDQ589849 CTU589849 CJY589849 CAC589849 BQG589849 BGK589849 AWO589849 AMS589849 ACW589849 TA589849 JE589849 H589849:I589849 WVQ524313 WLU524313 WBY524313 VSC524313 VIG524313 UYK524313 UOO524313 UES524313 TUW524313 TLA524313 TBE524313 SRI524313 SHM524313 RXQ524313 RNU524313 RDY524313 QUC524313 QKG524313 QAK524313 PQO524313 PGS524313 OWW524313 ONA524313 ODE524313 NTI524313 NJM524313 MZQ524313 MPU524313 MFY524313 LWC524313 LMG524313 LCK524313 KSO524313 KIS524313 JYW524313 JPA524313 JFE524313 IVI524313 ILM524313 IBQ524313 HRU524313 HHY524313 GYC524313 GOG524313 GEK524313 FUO524313 FKS524313 FAW524313 ERA524313 EHE524313 DXI524313 DNM524313 DDQ524313 CTU524313 CJY524313 CAC524313 BQG524313 BGK524313 AWO524313 AMS524313 ACW524313 TA524313 JE524313 H524313:I524313 WVQ458777 WLU458777 WBY458777 VSC458777 VIG458777 UYK458777 UOO458777 UES458777 TUW458777 TLA458777 TBE458777 SRI458777 SHM458777 RXQ458777 RNU458777 RDY458777 QUC458777 QKG458777 QAK458777 PQO458777 PGS458777 OWW458777 ONA458777 ODE458777 NTI458777 NJM458777 MZQ458777 MPU458777 MFY458777 LWC458777 LMG458777 LCK458777 KSO458777 KIS458777 JYW458777 JPA458777 JFE458777 IVI458777 ILM458777 IBQ458777 HRU458777 HHY458777 GYC458777 GOG458777 GEK458777 FUO458777 FKS458777 FAW458777 ERA458777 EHE458777 DXI458777 DNM458777 DDQ458777 CTU458777 CJY458777 CAC458777 BQG458777 BGK458777 AWO458777 AMS458777 ACW458777 TA458777 JE458777 H458777:I458777 WVQ393241 WLU393241 WBY393241 VSC393241 VIG393241 UYK393241 UOO393241 UES393241 TUW393241 TLA393241 TBE393241 SRI393241 SHM393241 RXQ393241 RNU393241 RDY393241 QUC393241 QKG393241 QAK393241 PQO393241 PGS393241 OWW393241 ONA393241 ODE393241 NTI393241 NJM393241 MZQ393241 MPU393241 MFY393241 LWC393241 LMG393241 LCK393241 KSO393241 KIS393241 JYW393241 JPA393241 JFE393241 IVI393241 ILM393241 IBQ393241 HRU393241 HHY393241 GYC393241 GOG393241 GEK393241 FUO393241 FKS393241 FAW393241 ERA393241 EHE393241 DXI393241 DNM393241 DDQ393241 CTU393241 CJY393241 CAC393241 BQG393241 BGK393241 AWO393241 AMS393241 ACW393241 TA393241 JE393241 H393241:I393241 WVQ327705 WLU327705 WBY327705 VSC327705 VIG327705 UYK327705 UOO327705 UES327705 TUW327705 TLA327705 TBE327705 SRI327705 SHM327705 RXQ327705 RNU327705 RDY327705 QUC327705 QKG327705 QAK327705 PQO327705 PGS327705 OWW327705 ONA327705 ODE327705 NTI327705 NJM327705 MZQ327705 MPU327705 MFY327705 LWC327705 LMG327705 LCK327705 KSO327705 KIS327705 JYW327705 JPA327705 JFE327705 IVI327705 ILM327705 IBQ327705 HRU327705 HHY327705 GYC327705 GOG327705 GEK327705 FUO327705 FKS327705 FAW327705 ERA327705 EHE327705 DXI327705 DNM327705 DDQ327705 CTU327705 CJY327705 CAC327705 BQG327705 BGK327705 AWO327705 AMS327705 ACW327705 TA327705 JE327705 H327705:I327705 WVQ262169 WLU262169 WBY262169 VSC262169 VIG262169 UYK262169 UOO262169 UES262169 TUW262169 TLA262169 TBE262169 SRI262169 SHM262169 RXQ262169 RNU262169 RDY262169 QUC262169 QKG262169 QAK262169 PQO262169 PGS262169 OWW262169 ONA262169 ODE262169 NTI262169 NJM262169 MZQ262169 MPU262169 MFY262169 LWC262169 LMG262169 LCK262169 KSO262169 KIS262169 JYW262169 JPA262169 JFE262169 IVI262169 ILM262169 IBQ262169 HRU262169 HHY262169 GYC262169 GOG262169 GEK262169 FUO262169 FKS262169 FAW262169 ERA262169 EHE262169 DXI262169 DNM262169 DDQ262169 CTU262169 CJY262169 CAC262169 BQG262169 BGK262169 AWO262169 AMS262169 ACW262169 TA262169 JE262169 H262169:I262169 WVQ196633 WLU196633 WBY196633 VSC196633 VIG196633 UYK196633 UOO196633 UES196633 TUW196633 TLA196633 TBE196633 SRI196633 SHM196633 RXQ196633 RNU196633 RDY196633 QUC196633 QKG196633 QAK196633 PQO196633 PGS196633 OWW196633 ONA196633 ODE196633 NTI196633 NJM196633 MZQ196633 MPU196633 MFY196633 LWC196633 LMG196633 LCK196633 KSO196633 KIS196633 JYW196633 JPA196633 JFE196633 IVI196633 ILM196633 IBQ196633 HRU196633 HHY196633 GYC196633 GOG196633 GEK196633 FUO196633 FKS196633 FAW196633 ERA196633 EHE196633 DXI196633 DNM196633 DDQ196633 CTU196633 CJY196633 CAC196633 BQG196633 BGK196633 AWO196633 AMS196633 ACW196633 TA196633 JE196633 H196633:I196633 WVQ131097 WLU131097 WBY131097 VSC131097 VIG131097 UYK131097 UOO131097 UES131097 TUW131097 TLA131097 TBE131097 SRI131097 SHM131097 RXQ131097 RNU131097 RDY131097 QUC131097 QKG131097 QAK131097 PQO131097 PGS131097 OWW131097 ONA131097 ODE131097 NTI131097 NJM131097 MZQ131097 MPU131097 MFY131097 LWC131097 LMG131097 LCK131097 KSO131097 KIS131097 JYW131097 JPA131097 JFE131097 IVI131097 ILM131097 IBQ131097 HRU131097 HHY131097 GYC131097 GOG131097 GEK131097 FUO131097 FKS131097 FAW131097 ERA131097 EHE131097 DXI131097 DNM131097 DDQ131097 CTU131097 CJY131097 CAC131097 BQG131097 BGK131097 AWO131097 AMS131097 ACW131097 TA131097 JE131097 H131097:I131097 WVQ65561 WLU65561 WBY65561 VSC65561 VIG65561 UYK65561 UOO65561 UES65561 TUW65561 TLA65561 TBE65561 SRI65561 SHM65561 RXQ65561 RNU65561 RDY65561 QUC65561 QKG65561 QAK65561 PQO65561 PGS65561 OWW65561 ONA65561 ODE65561 NTI65561 NJM65561 MZQ65561 MPU65561 MFY65561 LWC65561 LMG65561 LCK65561 KSO65561 KIS65561 JYW65561 JPA65561 JFE65561 IVI65561 ILM65561 IBQ65561 HRU65561 HHY65561 GYC65561 GOG65561 GEK65561 FUO65561 FKS65561 FAW65561 ERA65561 EHE65561 DXI65561 DNM65561 DDQ65561 CTU65561 CJY65561 CAC65561 BQG65561 BGK65561 AWO65561 AMS65561 ACW65561 TA65561 JE65561 H65561:I65561 WVR983058:WVR983063 WLV983058:WLV983063 WBZ983058:WBZ983063 VSD983058:VSD983063 VIH983058:VIH983063 UYL983058:UYL983063 UOP983058:UOP983063 UET983058:UET983063 TUX983058:TUX983063 TLB983058:TLB983063 TBF983058:TBF983063 SRJ983058:SRJ983063 SHN983058:SHN983063 RXR983058:RXR983063 RNV983058:RNV983063 RDZ983058:RDZ983063 QUD983058:QUD983063 QKH983058:QKH983063 QAL983058:QAL983063 PQP983058:PQP983063 PGT983058:PGT983063 OWX983058:OWX983063 ONB983058:ONB983063 ODF983058:ODF983063 NTJ983058:NTJ983063 NJN983058:NJN983063 MZR983058:MZR983063 MPV983058:MPV983063 MFZ983058:MFZ983063 LWD983058:LWD983063 LMH983058:LMH983063 LCL983058:LCL983063 KSP983058:KSP983063 KIT983058:KIT983063 JYX983058:JYX983063 JPB983058:JPB983063 JFF983058:JFF983063 IVJ983058:IVJ983063 ILN983058:ILN983063 IBR983058:IBR983063 HRV983058:HRV983063 HHZ983058:HHZ983063 GYD983058:GYD983063 GOH983058:GOH983063 GEL983058:GEL983063 FUP983058:FUP983063 FKT983058:FKT983063 FAX983058:FAX983063 ERB983058:ERB983063 EHF983058:EHF983063 DXJ983058:DXJ983063 DNN983058:DNN983063 DDR983058:DDR983063 CTV983058:CTV983063 CJZ983058:CJZ983063 CAD983058:CAD983063 BQH983058:BQH983063 BGL983058:BGL983063 AWP983058:AWP983063 AMT983058:AMT983063 ACX983058:ACX983063 TB983058:TB983063 JF983058:JF983063 J983058:J983063 WVR917522:WVR917527 WLV917522:WLV917527 WBZ917522:WBZ917527 VSD917522:VSD917527 VIH917522:VIH917527 UYL917522:UYL917527 UOP917522:UOP917527 UET917522:UET917527 TUX917522:TUX917527 TLB917522:TLB917527 TBF917522:TBF917527 SRJ917522:SRJ917527 SHN917522:SHN917527 RXR917522:RXR917527 RNV917522:RNV917527 RDZ917522:RDZ917527 QUD917522:QUD917527 QKH917522:QKH917527 QAL917522:QAL917527 PQP917522:PQP917527 PGT917522:PGT917527 OWX917522:OWX917527 ONB917522:ONB917527 ODF917522:ODF917527 NTJ917522:NTJ917527 NJN917522:NJN917527 MZR917522:MZR917527 MPV917522:MPV917527 MFZ917522:MFZ917527 LWD917522:LWD917527 LMH917522:LMH917527 LCL917522:LCL917527 KSP917522:KSP917527 KIT917522:KIT917527 JYX917522:JYX917527 JPB917522:JPB917527 JFF917522:JFF917527 IVJ917522:IVJ917527 ILN917522:ILN917527 IBR917522:IBR917527 HRV917522:HRV917527 HHZ917522:HHZ917527 GYD917522:GYD917527 GOH917522:GOH917527 GEL917522:GEL917527 FUP917522:FUP917527 FKT917522:FKT917527 FAX917522:FAX917527 ERB917522:ERB917527 EHF917522:EHF917527 DXJ917522:DXJ917527 DNN917522:DNN917527 DDR917522:DDR917527 CTV917522:CTV917527 CJZ917522:CJZ917527 CAD917522:CAD917527 BQH917522:BQH917527 BGL917522:BGL917527 AWP917522:AWP917527 AMT917522:AMT917527 ACX917522:ACX917527 TB917522:TB917527 JF917522:JF917527 J917522:J917527 WVR851986:WVR851991 WLV851986:WLV851991 WBZ851986:WBZ851991 VSD851986:VSD851991 VIH851986:VIH851991 UYL851986:UYL851991 UOP851986:UOP851991 UET851986:UET851991 TUX851986:TUX851991 TLB851986:TLB851991 TBF851986:TBF851991 SRJ851986:SRJ851991 SHN851986:SHN851991 RXR851986:RXR851991 RNV851986:RNV851991 RDZ851986:RDZ851991 QUD851986:QUD851991 QKH851986:QKH851991 QAL851986:QAL851991 PQP851986:PQP851991 PGT851986:PGT851991 OWX851986:OWX851991 ONB851986:ONB851991 ODF851986:ODF851991 NTJ851986:NTJ851991 NJN851986:NJN851991 MZR851986:MZR851991 MPV851986:MPV851991 MFZ851986:MFZ851991 LWD851986:LWD851991 LMH851986:LMH851991 LCL851986:LCL851991 KSP851986:KSP851991 KIT851986:KIT851991 JYX851986:JYX851991 JPB851986:JPB851991 JFF851986:JFF851991 IVJ851986:IVJ851991 ILN851986:ILN851991 IBR851986:IBR851991 HRV851986:HRV851991 HHZ851986:HHZ851991 GYD851986:GYD851991 GOH851986:GOH851991 GEL851986:GEL851991 FUP851986:FUP851991 FKT851986:FKT851991 FAX851986:FAX851991 ERB851986:ERB851991 EHF851986:EHF851991 DXJ851986:DXJ851991 DNN851986:DNN851991 DDR851986:DDR851991 CTV851986:CTV851991 CJZ851986:CJZ851991 CAD851986:CAD851991 BQH851986:BQH851991 BGL851986:BGL851991 AWP851986:AWP851991 AMT851986:AMT851991 ACX851986:ACX851991 TB851986:TB851991 JF851986:JF851991 J851986:J851991 WVR786450:WVR786455 WLV786450:WLV786455 WBZ786450:WBZ786455 VSD786450:VSD786455 VIH786450:VIH786455 UYL786450:UYL786455 UOP786450:UOP786455 UET786450:UET786455 TUX786450:TUX786455 TLB786450:TLB786455 TBF786450:TBF786455 SRJ786450:SRJ786455 SHN786450:SHN786455 RXR786450:RXR786455 RNV786450:RNV786455 RDZ786450:RDZ786455 QUD786450:QUD786455 QKH786450:QKH786455 QAL786450:QAL786455 PQP786450:PQP786455 PGT786450:PGT786455 OWX786450:OWX786455 ONB786450:ONB786455 ODF786450:ODF786455 NTJ786450:NTJ786455 NJN786450:NJN786455 MZR786450:MZR786455 MPV786450:MPV786455 MFZ786450:MFZ786455 LWD786450:LWD786455 LMH786450:LMH786455 LCL786450:LCL786455 KSP786450:KSP786455 KIT786450:KIT786455 JYX786450:JYX786455 JPB786450:JPB786455 JFF786450:JFF786455 IVJ786450:IVJ786455 ILN786450:ILN786455 IBR786450:IBR786455 HRV786450:HRV786455 HHZ786450:HHZ786455 GYD786450:GYD786455 GOH786450:GOH786455 GEL786450:GEL786455 FUP786450:FUP786455 FKT786450:FKT786455 FAX786450:FAX786455 ERB786450:ERB786455 EHF786450:EHF786455 DXJ786450:DXJ786455 DNN786450:DNN786455 DDR786450:DDR786455 CTV786450:CTV786455 CJZ786450:CJZ786455 CAD786450:CAD786455 BQH786450:BQH786455 BGL786450:BGL786455 AWP786450:AWP786455 AMT786450:AMT786455 ACX786450:ACX786455 TB786450:TB786455 JF786450:JF786455 J786450:J786455 WVR720914:WVR720919 WLV720914:WLV720919 WBZ720914:WBZ720919 VSD720914:VSD720919 VIH720914:VIH720919 UYL720914:UYL720919 UOP720914:UOP720919 UET720914:UET720919 TUX720914:TUX720919 TLB720914:TLB720919 TBF720914:TBF720919 SRJ720914:SRJ720919 SHN720914:SHN720919 RXR720914:RXR720919 RNV720914:RNV720919 RDZ720914:RDZ720919 QUD720914:QUD720919 QKH720914:QKH720919 QAL720914:QAL720919 PQP720914:PQP720919 PGT720914:PGT720919 OWX720914:OWX720919 ONB720914:ONB720919 ODF720914:ODF720919 NTJ720914:NTJ720919 NJN720914:NJN720919 MZR720914:MZR720919 MPV720914:MPV720919 MFZ720914:MFZ720919 LWD720914:LWD720919 LMH720914:LMH720919 LCL720914:LCL720919 KSP720914:KSP720919 KIT720914:KIT720919 JYX720914:JYX720919 JPB720914:JPB720919 JFF720914:JFF720919 IVJ720914:IVJ720919 ILN720914:ILN720919 IBR720914:IBR720919 HRV720914:HRV720919 HHZ720914:HHZ720919 GYD720914:GYD720919 GOH720914:GOH720919 GEL720914:GEL720919 FUP720914:FUP720919 FKT720914:FKT720919 FAX720914:FAX720919 ERB720914:ERB720919 EHF720914:EHF720919 DXJ720914:DXJ720919 DNN720914:DNN720919 DDR720914:DDR720919 CTV720914:CTV720919 CJZ720914:CJZ720919 CAD720914:CAD720919 BQH720914:BQH720919 BGL720914:BGL720919 AWP720914:AWP720919 AMT720914:AMT720919 ACX720914:ACX720919 TB720914:TB720919 JF720914:JF720919 J720914:J720919 WVR655378:WVR655383 WLV655378:WLV655383 WBZ655378:WBZ655383 VSD655378:VSD655383 VIH655378:VIH655383 UYL655378:UYL655383 UOP655378:UOP655383 UET655378:UET655383 TUX655378:TUX655383 TLB655378:TLB655383 TBF655378:TBF655383 SRJ655378:SRJ655383 SHN655378:SHN655383 RXR655378:RXR655383 RNV655378:RNV655383 RDZ655378:RDZ655383 QUD655378:QUD655383 QKH655378:QKH655383 QAL655378:QAL655383 PQP655378:PQP655383 PGT655378:PGT655383 OWX655378:OWX655383 ONB655378:ONB655383 ODF655378:ODF655383 NTJ655378:NTJ655383 NJN655378:NJN655383 MZR655378:MZR655383 MPV655378:MPV655383 MFZ655378:MFZ655383 LWD655378:LWD655383 LMH655378:LMH655383 LCL655378:LCL655383 KSP655378:KSP655383 KIT655378:KIT655383 JYX655378:JYX655383 JPB655378:JPB655383 JFF655378:JFF655383 IVJ655378:IVJ655383 ILN655378:ILN655383 IBR655378:IBR655383 HRV655378:HRV655383 HHZ655378:HHZ655383 GYD655378:GYD655383 GOH655378:GOH655383 GEL655378:GEL655383 FUP655378:FUP655383 FKT655378:FKT655383 FAX655378:FAX655383 ERB655378:ERB655383 EHF655378:EHF655383 DXJ655378:DXJ655383 DNN655378:DNN655383 DDR655378:DDR655383 CTV655378:CTV655383 CJZ655378:CJZ655383 CAD655378:CAD655383 BQH655378:BQH655383 BGL655378:BGL655383 AWP655378:AWP655383 AMT655378:AMT655383 ACX655378:ACX655383 TB655378:TB655383 JF655378:JF655383 J655378:J655383 WVR589842:WVR589847 WLV589842:WLV589847 WBZ589842:WBZ589847 VSD589842:VSD589847 VIH589842:VIH589847 UYL589842:UYL589847 UOP589842:UOP589847 UET589842:UET589847 TUX589842:TUX589847 TLB589842:TLB589847 TBF589842:TBF589847 SRJ589842:SRJ589847 SHN589842:SHN589847 RXR589842:RXR589847 RNV589842:RNV589847 RDZ589842:RDZ589847 QUD589842:QUD589847 QKH589842:QKH589847 QAL589842:QAL589847 PQP589842:PQP589847 PGT589842:PGT589847 OWX589842:OWX589847 ONB589842:ONB589847 ODF589842:ODF589847 NTJ589842:NTJ589847 NJN589842:NJN589847 MZR589842:MZR589847 MPV589842:MPV589847 MFZ589842:MFZ589847 LWD589842:LWD589847 LMH589842:LMH589847 LCL589842:LCL589847 KSP589842:KSP589847 KIT589842:KIT589847 JYX589842:JYX589847 JPB589842:JPB589847 JFF589842:JFF589847 IVJ589842:IVJ589847 ILN589842:ILN589847 IBR589842:IBR589847 HRV589842:HRV589847 HHZ589842:HHZ589847 GYD589842:GYD589847 GOH589842:GOH589847 GEL589842:GEL589847 FUP589842:FUP589847 FKT589842:FKT589847 FAX589842:FAX589847 ERB589842:ERB589847 EHF589842:EHF589847 DXJ589842:DXJ589847 DNN589842:DNN589847 DDR589842:DDR589847 CTV589842:CTV589847 CJZ589842:CJZ589847 CAD589842:CAD589847 BQH589842:BQH589847 BGL589842:BGL589847 AWP589842:AWP589847 AMT589842:AMT589847 ACX589842:ACX589847 TB589842:TB589847 JF589842:JF589847 J589842:J589847 WVR524306:WVR524311 WLV524306:WLV524311 WBZ524306:WBZ524311 VSD524306:VSD524311 VIH524306:VIH524311 UYL524306:UYL524311 UOP524306:UOP524311 UET524306:UET524311 TUX524306:TUX524311 TLB524306:TLB524311 TBF524306:TBF524311 SRJ524306:SRJ524311 SHN524306:SHN524311 RXR524306:RXR524311 RNV524306:RNV524311 RDZ524306:RDZ524311 QUD524306:QUD524311 QKH524306:QKH524311 QAL524306:QAL524311 PQP524306:PQP524311 PGT524306:PGT524311 OWX524306:OWX524311 ONB524306:ONB524311 ODF524306:ODF524311 NTJ524306:NTJ524311 NJN524306:NJN524311 MZR524306:MZR524311 MPV524306:MPV524311 MFZ524306:MFZ524311 LWD524306:LWD524311 LMH524306:LMH524311 LCL524306:LCL524311 KSP524306:KSP524311 KIT524306:KIT524311 JYX524306:JYX524311 JPB524306:JPB524311 JFF524306:JFF524311 IVJ524306:IVJ524311 ILN524306:ILN524311 IBR524306:IBR524311 HRV524306:HRV524311 HHZ524306:HHZ524311 GYD524306:GYD524311 GOH524306:GOH524311 GEL524306:GEL524311 FUP524306:FUP524311 FKT524306:FKT524311 FAX524306:FAX524311 ERB524306:ERB524311 EHF524306:EHF524311 DXJ524306:DXJ524311 DNN524306:DNN524311 DDR524306:DDR524311 CTV524306:CTV524311 CJZ524306:CJZ524311 CAD524306:CAD524311 BQH524306:BQH524311 BGL524306:BGL524311 AWP524306:AWP524311 AMT524306:AMT524311 ACX524306:ACX524311 TB524306:TB524311 JF524306:JF524311 J524306:J524311 WVR458770:WVR458775 WLV458770:WLV458775 WBZ458770:WBZ458775 VSD458770:VSD458775 VIH458770:VIH458775 UYL458770:UYL458775 UOP458770:UOP458775 UET458770:UET458775 TUX458770:TUX458775 TLB458770:TLB458775 TBF458770:TBF458775 SRJ458770:SRJ458775 SHN458770:SHN458775 RXR458770:RXR458775 RNV458770:RNV458775 RDZ458770:RDZ458775 QUD458770:QUD458775 QKH458770:QKH458775 QAL458770:QAL458775 PQP458770:PQP458775 PGT458770:PGT458775 OWX458770:OWX458775 ONB458770:ONB458775 ODF458770:ODF458775 NTJ458770:NTJ458775 NJN458770:NJN458775 MZR458770:MZR458775 MPV458770:MPV458775 MFZ458770:MFZ458775 LWD458770:LWD458775 LMH458770:LMH458775 LCL458770:LCL458775 KSP458770:KSP458775 KIT458770:KIT458775 JYX458770:JYX458775 JPB458770:JPB458775 JFF458770:JFF458775 IVJ458770:IVJ458775 ILN458770:ILN458775 IBR458770:IBR458775 HRV458770:HRV458775 HHZ458770:HHZ458775 GYD458770:GYD458775 GOH458770:GOH458775 GEL458770:GEL458775 FUP458770:FUP458775 FKT458770:FKT458775 FAX458770:FAX458775 ERB458770:ERB458775 EHF458770:EHF458775 DXJ458770:DXJ458775 DNN458770:DNN458775 DDR458770:DDR458775 CTV458770:CTV458775 CJZ458770:CJZ458775 CAD458770:CAD458775 BQH458770:BQH458775 BGL458770:BGL458775 AWP458770:AWP458775 AMT458770:AMT458775 ACX458770:ACX458775 TB458770:TB458775 JF458770:JF458775 J458770:J458775 WVR393234:WVR393239 WLV393234:WLV393239 WBZ393234:WBZ393239 VSD393234:VSD393239 VIH393234:VIH393239 UYL393234:UYL393239 UOP393234:UOP393239 UET393234:UET393239 TUX393234:TUX393239 TLB393234:TLB393239 TBF393234:TBF393239 SRJ393234:SRJ393239 SHN393234:SHN393239 RXR393234:RXR393239 RNV393234:RNV393239 RDZ393234:RDZ393239 QUD393234:QUD393239 QKH393234:QKH393239 QAL393234:QAL393239 PQP393234:PQP393239 PGT393234:PGT393239 OWX393234:OWX393239 ONB393234:ONB393239 ODF393234:ODF393239 NTJ393234:NTJ393239 NJN393234:NJN393239 MZR393234:MZR393239 MPV393234:MPV393239 MFZ393234:MFZ393239 LWD393234:LWD393239 LMH393234:LMH393239 LCL393234:LCL393239 KSP393234:KSP393239 KIT393234:KIT393239 JYX393234:JYX393239 JPB393234:JPB393239 JFF393234:JFF393239 IVJ393234:IVJ393239 ILN393234:ILN393239 IBR393234:IBR393239 HRV393234:HRV393239 HHZ393234:HHZ393239 GYD393234:GYD393239 GOH393234:GOH393239 GEL393234:GEL393239 FUP393234:FUP393239 FKT393234:FKT393239 FAX393234:FAX393239 ERB393234:ERB393239 EHF393234:EHF393239 DXJ393234:DXJ393239 DNN393234:DNN393239 DDR393234:DDR393239 CTV393234:CTV393239 CJZ393234:CJZ393239 CAD393234:CAD393239 BQH393234:BQH393239 BGL393234:BGL393239 AWP393234:AWP393239 AMT393234:AMT393239 ACX393234:ACX393239 TB393234:TB393239 JF393234:JF393239 J393234:J393239 WVR327698:WVR327703 WLV327698:WLV327703 WBZ327698:WBZ327703 VSD327698:VSD327703 VIH327698:VIH327703 UYL327698:UYL327703 UOP327698:UOP327703 UET327698:UET327703 TUX327698:TUX327703 TLB327698:TLB327703 TBF327698:TBF327703 SRJ327698:SRJ327703 SHN327698:SHN327703 RXR327698:RXR327703 RNV327698:RNV327703 RDZ327698:RDZ327703 QUD327698:QUD327703 QKH327698:QKH327703 QAL327698:QAL327703 PQP327698:PQP327703 PGT327698:PGT327703 OWX327698:OWX327703 ONB327698:ONB327703 ODF327698:ODF327703 NTJ327698:NTJ327703 NJN327698:NJN327703 MZR327698:MZR327703 MPV327698:MPV327703 MFZ327698:MFZ327703 LWD327698:LWD327703 LMH327698:LMH327703 LCL327698:LCL327703 KSP327698:KSP327703 KIT327698:KIT327703 JYX327698:JYX327703 JPB327698:JPB327703 JFF327698:JFF327703 IVJ327698:IVJ327703 ILN327698:ILN327703 IBR327698:IBR327703 HRV327698:HRV327703 HHZ327698:HHZ327703 GYD327698:GYD327703 GOH327698:GOH327703 GEL327698:GEL327703 FUP327698:FUP327703 FKT327698:FKT327703 FAX327698:FAX327703 ERB327698:ERB327703 EHF327698:EHF327703 DXJ327698:DXJ327703 DNN327698:DNN327703 DDR327698:DDR327703 CTV327698:CTV327703 CJZ327698:CJZ327703 CAD327698:CAD327703 BQH327698:BQH327703 BGL327698:BGL327703 AWP327698:AWP327703 AMT327698:AMT327703 ACX327698:ACX327703 TB327698:TB327703 JF327698:JF327703 J327698:J327703 WVR262162:WVR262167 WLV262162:WLV262167 WBZ262162:WBZ262167 VSD262162:VSD262167 VIH262162:VIH262167 UYL262162:UYL262167 UOP262162:UOP262167 UET262162:UET262167 TUX262162:TUX262167 TLB262162:TLB262167 TBF262162:TBF262167 SRJ262162:SRJ262167 SHN262162:SHN262167 RXR262162:RXR262167 RNV262162:RNV262167 RDZ262162:RDZ262167 QUD262162:QUD262167 QKH262162:QKH262167 QAL262162:QAL262167 PQP262162:PQP262167 PGT262162:PGT262167 OWX262162:OWX262167 ONB262162:ONB262167 ODF262162:ODF262167 NTJ262162:NTJ262167 NJN262162:NJN262167 MZR262162:MZR262167 MPV262162:MPV262167 MFZ262162:MFZ262167 LWD262162:LWD262167 LMH262162:LMH262167 LCL262162:LCL262167 KSP262162:KSP262167 KIT262162:KIT262167 JYX262162:JYX262167 JPB262162:JPB262167 JFF262162:JFF262167 IVJ262162:IVJ262167 ILN262162:ILN262167 IBR262162:IBR262167 HRV262162:HRV262167 HHZ262162:HHZ262167 GYD262162:GYD262167 GOH262162:GOH262167 GEL262162:GEL262167 FUP262162:FUP262167 FKT262162:FKT262167 FAX262162:FAX262167 ERB262162:ERB262167 EHF262162:EHF262167 DXJ262162:DXJ262167 DNN262162:DNN262167 DDR262162:DDR262167 CTV262162:CTV262167 CJZ262162:CJZ262167 CAD262162:CAD262167 BQH262162:BQH262167 BGL262162:BGL262167 AWP262162:AWP262167 AMT262162:AMT262167 ACX262162:ACX262167 TB262162:TB262167 JF262162:JF262167 J262162:J262167 WVR196626:WVR196631 WLV196626:WLV196631 WBZ196626:WBZ196631 VSD196626:VSD196631 VIH196626:VIH196631 UYL196626:UYL196631 UOP196626:UOP196631 UET196626:UET196631 TUX196626:TUX196631 TLB196626:TLB196631 TBF196626:TBF196631 SRJ196626:SRJ196631 SHN196626:SHN196631 RXR196626:RXR196631 RNV196626:RNV196631 RDZ196626:RDZ196631 QUD196626:QUD196631 QKH196626:QKH196631 QAL196626:QAL196631 PQP196626:PQP196631 PGT196626:PGT196631 OWX196626:OWX196631 ONB196626:ONB196631 ODF196626:ODF196631 NTJ196626:NTJ196631 NJN196626:NJN196631 MZR196626:MZR196631 MPV196626:MPV196631 MFZ196626:MFZ196631 LWD196626:LWD196631 LMH196626:LMH196631 LCL196626:LCL196631 KSP196626:KSP196631 KIT196626:KIT196631 JYX196626:JYX196631 JPB196626:JPB196631 JFF196626:JFF196631 IVJ196626:IVJ196631 ILN196626:ILN196631 IBR196626:IBR196631 HRV196626:HRV196631 HHZ196626:HHZ196631 GYD196626:GYD196631 GOH196626:GOH196631 GEL196626:GEL196631 FUP196626:FUP196631 FKT196626:FKT196631 FAX196626:FAX196631 ERB196626:ERB196631 EHF196626:EHF196631 DXJ196626:DXJ196631 DNN196626:DNN196631 DDR196626:DDR196631 CTV196626:CTV196631 CJZ196626:CJZ196631 CAD196626:CAD196631 BQH196626:BQH196631 BGL196626:BGL196631 AWP196626:AWP196631 AMT196626:AMT196631 ACX196626:ACX196631 TB196626:TB196631 JF196626:JF196631 J196626:J196631 WVR131090:WVR131095 WLV131090:WLV131095 WBZ131090:WBZ131095 VSD131090:VSD131095 VIH131090:VIH131095 UYL131090:UYL131095 UOP131090:UOP131095 UET131090:UET131095 TUX131090:TUX131095 TLB131090:TLB131095 TBF131090:TBF131095 SRJ131090:SRJ131095 SHN131090:SHN131095 RXR131090:RXR131095 RNV131090:RNV131095 RDZ131090:RDZ131095 QUD131090:QUD131095 QKH131090:QKH131095 QAL131090:QAL131095 PQP131090:PQP131095 PGT131090:PGT131095 OWX131090:OWX131095 ONB131090:ONB131095 ODF131090:ODF131095 NTJ131090:NTJ131095 NJN131090:NJN131095 MZR131090:MZR131095 MPV131090:MPV131095 MFZ131090:MFZ131095 LWD131090:LWD131095 LMH131090:LMH131095 LCL131090:LCL131095 KSP131090:KSP131095 KIT131090:KIT131095 JYX131090:JYX131095 JPB131090:JPB131095 JFF131090:JFF131095 IVJ131090:IVJ131095 ILN131090:ILN131095 IBR131090:IBR131095 HRV131090:HRV131095 HHZ131090:HHZ131095 GYD131090:GYD131095 GOH131090:GOH131095 GEL131090:GEL131095 FUP131090:FUP131095 FKT131090:FKT131095 FAX131090:FAX131095 ERB131090:ERB131095 EHF131090:EHF131095 DXJ131090:DXJ131095 DNN131090:DNN131095 DDR131090:DDR131095 CTV131090:CTV131095 CJZ131090:CJZ131095 CAD131090:CAD131095 BQH131090:BQH131095 BGL131090:BGL131095 AWP131090:AWP131095 AMT131090:AMT131095 ACX131090:ACX131095 TB131090:TB131095 JF131090:JF131095 J131090:J131095 WVR65554:WVR65559 WLV65554:WLV65559 WBZ65554:WBZ65559 VSD65554:VSD65559 VIH65554:VIH65559 UYL65554:UYL65559 UOP65554:UOP65559 UET65554:UET65559 TUX65554:TUX65559 TLB65554:TLB65559 TBF65554:TBF65559 SRJ65554:SRJ65559 SHN65554:SHN65559 RXR65554:RXR65559 RNV65554:RNV65559 RDZ65554:RDZ65559 QUD65554:QUD65559 QKH65554:QKH65559 QAL65554:QAL65559 PQP65554:PQP65559 PGT65554:PGT65559 OWX65554:OWX65559 ONB65554:ONB65559 ODF65554:ODF65559 NTJ65554:NTJ65559 NJN65554:NJN65559 MZR65554:MZR65559 MPV65554:MPV65559 MFZ65554:MFZ65559 LWD65554:LWD65559 LMH65554:LMH65559 LCL65554:LCL65559 KSP65554:KSP65559 KIT65554:KIT65559 JYX65554:JYX65559 JPB65554:JPB65559 JFF65554:JFF65559 IVJ65554:IVJ65559 ILN65554:ILN65559 IBR65554:IBR65559 HRV65554:HRV65559 HHZ65554:HHZ65559 GYD65554:GYD65559 GOH65554:GOH65559 GEL65554:GEL65559 FUP65554:FUP65559 FKT65554:FKT65559 FAX65554:FAX65559 ERB65554:ERB65559 EHF65554:EHF65559 DXJ65554:DXJ65559 DNN65554:DNN65559 DDR65554:DDR65559 CTV65554:CTV65559 CJZ65554:CJZ65559 CAD65554:CAD65559 BQH65554:BQH65559 BGL65554:BGL65559 AWP65554:AWP65559 AMT65554:AMT65559 ACX65554:ACX65559 TB65554:TB65559 JF65554:JF65559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65568 WVR983072 WLV983072 WBZ983072 VSD983072 VIH983072 UYL983072 UOP983072 UET983072 TUX983072 TLB983072 TBF983072 SRJ983072 SHN983072 RXR983072 RNV983072 RDZ983072 QUD983072 QKH983072 QAL983072 PQP983072 PGT983072 OWX983072 ONB983072 ODF983072 NTJ983072 NJN983072 MZR983072 MPV983072 MFZ983072 LWD983072 LMH983072 LCL983072 KSP983072 KIT983072 JYX983072 JPB983072 JFF983072 IVJ983072 ILN983072 IBR983072 HRV983072 HHZ983072 GYD983072 GOH983072 GEL983072 FUP983072 FKT983072 FAX983072 ERB983072 EHF983072 DXJ983072 DNN983072 DDR983072 CTV983072 CJZ983072 CAD983072 BQH983072 BGL983072 AWP983072 AMT983072 ACX983072 TB983072 JF983072 J983072 WVR917536 WLV917536 WBZ917536 VSD917536 VIH917536 UYL917536 UOP917536 UET917536 TUX917536 TLB917536 TBF917536 SRJ917536 SHN917536 RXR917536 RNV917536 RDZ917536 QUD917536 QKH917536 QAL917536 PQP917536 PGT917536 OWX917536 ONB917536 ODF917536 NTJ917536 NJN917536 MZR917536 MPV917536 MFZ917536 LWD917536 LMH917536 LCL917536 KSP917536 KIT917536 JYX917536 JPB917536 JFF917536 IVJ917536 ILN917536 IBR917536 HRV917536 HHZ917536 GYD917536 GOH917536 GEL917536 FUP917536 FKT917536 FAX917536 ERB917536 EHF917536 DXJ917536 DNN917536 DDR917536 CTV917536 CJZ917536 CAD917536 BQH917536 BGL917536 AWP917536 AMT917536 ACX917536 TB917536 JF917536 J917536 WVR852000 WLV852000 WBZ852000 VSD852000 VIH852000 UYL852000 UOP852000 UET852000 TUX852000 TLB852000 TBF852000 SRJ852000 SHN852000 RXR852000 RNV852000 RDZ852000 QUD852000 QKH852000 QAL852000 PQP852000 PGT852000 OWX852000 ONB852000 ODF852000 NTJ852000 NJN852000 MZR852000 MPV852000 MFZ852000 LWD852000 LMH852000 LCL852000 KSP852000 KIT852000 JYX852000 JPB852000 JFF852000 IVJ852000 ILN852000 IBR852000 HRV852000 HHZ852000 GYD852000 GOH852000 GEL852000 FUP852000 FKT852000 FAX852000 ERB852000 EHF852000 DXJ852000 DNN852000 DDR852000 CTV852000 CJZ852000 CAD852000 BQH852000 BGL852000 AWP852000 AMT852000 ACX852000 TB852000 JF852000 J852000 WVR786464 WLV786464 WBZ786464 VSD786464 VIH786464 UYL786464 UOP786464 UET786464 TUX786464 TLB786464 TBF786464 SRJ786464 SHN786464 RXR786464 RNV786464 RDZ786464 QUD786464 QKH786464 QAL786464 PQP786464 PGT786464 OWX786464 ONB786464 ODF786464 NTJ786464 NJN786464 MZR786464 MPV786464 MFZ786464 LWD786464 LMH786464 LCL786464 KSP786464 KIT786464 JYX786464 JPB786464 JFF786464 IVJ786464 ILN786464 IBR786464 HRV786464 HHZ786464 GYD786464 GOH786464 GEL786464 FUP786464 FKT786464 FAX786464 ERB786464 EHF786464 DXJ786464 DNN786464 DDR786464 CTV786464 CJZ786464 CAD786464 BQH786464 BGL786464 AWP786464 AMT786464 ACX786464 TB786464 JF786464 J786464 WVR720928 WLV720928 WBZ720928 VSD720928 VIH720928 UYL720928 UOP720928 UET720928 TUX720928 TLB720928 TBF720928 SRJ720928 SHN720928 RXR720928 RNV720928 RDZ720928 QUD720928 QKH720928 QAL720928 PQP720928 PGT720928 OWX720928 ONB720928 ODF720928 NTJ720928 NJN720928 MZR720928 MPV720928 MFZ720928 LWD720928 LMH720928 LCL720928 KSP720928 KIT720928 JYX720928 JPB720928 JFF720928 IVJ720928 ILN720928 IBR720928 HRV720928 HHZ720928 GYD720928 GOH720928 GEL720928 FUP720928 FKT720928 FAX720928 ERB720928 EHF720928 DXJ720928 DNN720928 DDR720928 CTV720928 CJZ720928 CAD720928 BQH720928 BGL720928 AWP720928 AMT720928 ACX720928 TB720928 JF720928 J720928 WVR655392 WLV655392 WBZ655392 VSD655392 VIH655392 UYL655392 UOP655392 UET655392 TUX655392 TLB655392 TBF655392 SRJ655392 SHN655392 RXR655392 RNV655392 RDZ655392 QUD655392 QKH655392 QAL655392 PQP655392 PGT655392 OWX655392 ONB655392 ODF655392 NTJ655392 NJN655392 MZR655392 MPV655392 MFZ655392 LWD655392 LMH655392 LCL655392 KSP655392 KIT655392 JYX655392 JPB655392 JFF655392 IVJ655392 ILN655392 IBR655392 HRV655392 HHZ655392 GYD655392 GOH655392 GEL655392 FUP655392 FKT655392 FAX655392 ERB655392 EHF655392 DXJ655392 DNN655392 DDR655392 CTV655392 CJZ655392 CAD655392 BQH655392 BGL655392 AWP655392 AMT655392 ACX655392 TB655392 JF655392 J655392 WVR589856 WLV589856 WBZ589856 VSD589856 VIH589856 UYL589856 UOP589856 UET589856 TUX589856 TLB589856 TBF589856 SRJ589856 SHN589856 RXR589856 RNV589856 RDZ589856 QUD589856 QKH589856 QAL589856 PQP589856 PGT589856 OWX589856 ONB589856 ODF589856 NTJ589856 NJN589856 MZR589856 MPV589856 MFZ589856 LWD589856 LMH589856 LCL589856 KSP589856 KIT589856 JYX589856 JPB589856 JFF589856 IVJ589856 ILN589856 IBR589856 HRV589856 HHZ589856 GYD589856 GOH589856 GEL589856 FUP589856 FKT589856 FAX589856 ERB589856 EHF589856 DXJ589856 DNN589856 DDR589856 CTV589856 CJZ589856 CAD589856 BQH589856 BGL589856 AWP589856 AMT589856 ACX589856 TB589856 JF589856 J589856 WVR524320 WLV524320 WBZ524320 VSD524320 VIH524320 UYL524320 UOP524320 UET524320 TUX524320 TLB524320 TBF524320 SRJ524320 SHN524320 RXR524320 RNV524320 RDZ524320 QUD524320 QKH524320 QAL524320 PQP524320 PGT524320 OWX524320 ONB524320 ODF524320 NTJ524320 NJN524320 MZR524320 MPV524320 MFZ524320 LWD524320 LMH524320 LCL524320 KSP524320 KIT524320 JYX524320 JPB524320 JFF524320 IVJ524320 ILN524320 IBR524320 HRV524320 HHZ524320 GYD524320 GOH524320 GEL524320 FUP524320 FKT524320 FAX524320 ERB524320 EHF524320 DXJ524320 DNN524320 DDR524320 CTV524320 CJZ524320 CAD524320 BQH524320 BGL524320 AWP524320 AMT524320 ACX524320 TB524320 JF524320 J524320 WVR458784 WLV458784 WBZ458784 VSD458784 VIH458784 UYL458784 UOP458784 UET458784 TUX458784 TLB458784 TBF458784 SRJ458784 SHN458784 RXR458784 RNV458784 RDZ458784 QUD458784 QKH458784 QAL458784 PQP458784 PGT458784 OWX458784 ONB458784 ODF458784 NTJ458784 NJN458784 MZR458784 MPV458784 MFZ458784 LWD458784 LMH458784 LCL458784 KSP458784 KIT458784 JYX458784 JPB458784 JFF458784 IVJ458784 ILN458784 IBR458784 HRV458784 HHZ458784 GYD458784 GOH458784 GEL458784 FUP458784 FKT458784 FAX458784 ERB458784 EHF458784 DXJ458784 DNN458784 DDR458784 CTV458784 CJZ458784 CAD458784 BQH458784 BGL458784 AWP458784 AMT458784 ACX458784 TB458784 JF458784 J458784 WVR393248 WLV393248 WBZ393248 VSD393248 VIH393248 UYL393248 UOP393248 UET393248 TUX393248 TLB393248 TBF393248 SRJ393248 SHN393248 RXR393248 RNV393248 RDZ393248 QUD393248 QKH393248 QAL393248 PQP393248 PGT393248 OWX393248 ONB393248 ODF393248 NTJ393248 NJN393248 MZR393248 MPV393248 MFZ393248 LWD393248 LMH393248 LCL393248 KSP393248 KIT393248 JYX393248 JPB393248 JFF393248 IVJ393248 ILN393248 IBR393248 HRV393248 HHZ393248 GYD393248 GOH393248 GEL393248 FUP393248 FKT393248 FAX393248 ERB393248 EHF393248 DXJ393248 DNN393248 DDR393248 CTV393248 CJZ393248 CAD393248 BQH393248 BGL393248 AWP393248 AMT393248 ACX393248 TB393248 JF393248 J393248 WVR327712 WLV327712 WBZ327712 VSD327712 VIH327712 UYL327712 UOP327712 UET327712 TUX327712 TLB327712 TBF327712 SRJ327712 SHN327712 RXR327712 RNV327712 RDZ327712 QUD327712 QKH327712 QAL327712 PQP327712 PGT327712 OWX327712 ONB327712 ODF327712 NTJ327712 NJN327712 MZR327712 MPV327712 MFZ327712 LWD327712 LMH327712 LCL327712 KSP327712 KIT327712 JYX327712 JPB327712 JFF327712 IVJ327712 ILN327712 IBR327712 HRV327712 HHZ327712 GYD327712 GOH327712 GEL327712 FUP327712 FKT327712 FAX327712 ERB327712 EHF327712 DXJ327712 DNN327712 DDR327712 CTV327712 CJZ327712 CAD327712 BQH327712 BGL327712 AWP327712 AMT327712 ACX327712 TB327712 JF327712 J327712 WVR262176 WLV262176 WBZ262176 VSD262176 VIH262176 UYL262176 UOP262176 UET262176 TUX262176 TLB262176 TBF262176 SRJ262176 SHN262176 RXR262176 RNV262176 RDZ262176 QUD262176 QKH262176 QAL262176 PQP262176 PGT262176 OWX262176 ONB262176 ODF262176 NTJ262176 NJN262176 MZR262176 MPV262176 MFZ262176 LWD262176 LMH262176 LCL262176 KSP262176 KIT262176 JYX262176 JPB262176 JFF262176 IVJ262176 ILN262176 IBR262176 HRV262176 HHZ262176 GYD262176 GOH262176 GEL262176 FUP262176 FKT262176 FAX262176 ERB262176 EHF262176 DXJ262176 DNN262176 DDR262176 CTV262176 CJZ262176 CAD262176 BQH262176 BGL262176 AWP262176 AMT262176 ACX262176 TB262176 JF262176 J262176 WVR196640 WLV196640 WBZ196640 VSD196640 VIH196640 UYL196640 UOP196640 UET196640 TUX196640 TLB196640 TBF196640 SRJ196640 SHN196640 RXR196640 RNV196640 RDZ196640 QUD196640 QKH196640 QAL196640 PQP196640 PGT196640 OWX196640 ONB196640 ODF196640 NTJ196640 NJN196640 MZR196640 MPV196640 MFZ196640 LWD196640 LMH196640 LCL196640 KSP196640 KIT196640 JYX196640 JPB196640 JFF196640 IVJ196640 ILN196640 IBR196640 HRV196640 HHZ196640 GYD196640 GOH196640 GEL196640 FUP196640 FKT196640 FAX196640 ERB196640 EHF196640 DXJ196640 DNN196640 DDR196640 CTV196640 CJZ196640 CAD196640 BQH196640 BGL196640 AWP196640 AMT196640 ACX196640 TB196640 JF196640 J196640 WVR131104 WLV131104 WBZ131104 VSD131104 VIH131104 UYL131104 UOP131104 UET131104 TUX131104 TLB131104 TBF131104 SRJ131104 SHN131104 RXR131104 RNV131104 RDZ131104 QUD131104 QKH131104 QAL131104 PQP131104 PGT131104 OWX131104 ONB131104 ODF131104 NTJ131104 NJN131104 MZR131104 MPV131104 MFZ131104 LWD131104 LMH131104 LCL131104 KSP131104 KIT131104 JYX131104 JPB131104 JFF131104 IVJ131104 ILN131104 IBR131104 HRV131104 HHZ131104 GYD131104 GOH131104 GEL131104 FUP131104 FKT131104 FAX131104 ERB131104 EHF131104 DXJ131104 DNN131104 DDR131104 CTV131104 CJZ131104 CAD131104 BQH131104 BGL131104 AWP131104 AMT131104 ACX131104 TB131104 JF131104 J131104 WVR65568 WLV65568 WBZ65568 VSD65568 VIH65568 UYL65568 UOP65568 UET65568 TUX65568 TLB65568 TBF65568 SRJ65568 SHN65568 RXR65568 RNV65568 RDZ65568 QUD65568 QKH65568 QAL65568 PQP65568 PGT65568 OWX65568 ONB65568 ODF65568 NTJ65568 NJN65568 MZR65568 MPV65568 MFZ65568 LWD65568 LMH65568 LCL65568 KSP65568 KIT65568 JYX65568 JPB65568 JFF65568 IVJ65568 ILN65568 IBR65568 HRV65568 HHZ65568 GYD65568 GOH65568 GEL65568 FUP65568 FKT65568 FAX65568 ERB65568 EHF65568 DXJ65568 DNN65568 DDR65568 CTV65568 CJZ65568 CAD65568 BQH65568 BGL65568 AWP65568 AMT65568 ACX65568 TB65568 JF65568">
      <formula1>#REF!</formula1>
    </dataValidation>
    <dataValidation type="list" allowBlank="1" showInputMessage="1" showErrorMessage="1" sqref="K41:K42 K73 WVS108:WVS114 WLW108:WLW114 WCA108:WCA114 VSE108:VSE114 VII108:VII114 UYM108:UYM114 UOQ108:UOQ114 UEU108:UEU114 TUY108:TUY114 TLC108:TLC114 TBG108:TBG114 SRK108:SRK114 SHO108:SHO114 RXS108:RXS114 RNW108:RNW114 REA108:REA114 QUE108:QUE114 QKI108:QKI114 QAM108:QAM114 PQQ108:PQQ114 PGU108:PGU114 OWY108:OWY114 ONC108:ONC114 ODG108:ODG114 NTK108:NTK114 NJO108:NJO114 MZS108:MZS114 MPW108:MPW114 MGA108:MGA114 LWE108:LWE114 LMI108:LMI114 LCM108:LCM114 KSQ108:KSQ114 KIU108:KIU114 JYY108:JYY114 JPC108:JPC114 JFG108:JFG114 IVK108:IVK114 ILO108:ILO114 IBS108:IBS114 HRW108:HRW114 HIA108:HIA114 GYE108:GYE114 GOI108:GOI114 GEM108:GEM114 FUQ108:FUQ114 FKU108:FKU114 FAY108:FAY114 ERC108:ERC114 EHG108:EHG114 DXK108:DXK114 DNO108:DNO114 DDS108:DDS114 CTW108:CTW114 CKA108:CKA114 CAE108:CAE114 BQI108:BQI114 BGM108:BGM114 AWQ108:AWQ114 AMU108:AMU114 ACY108:ACY114 TC108:TC114 JG108:JG114 K108:K114 WVS87:WVS95 WLW87:WLW95 WCA87:WCA95 VSE87:VSE95 VII87:VII95 UYM87:UYM95 UOQ87:UOQ95 UEU87:UEU95 TUY87:TUY95 TLC87:TLC95 TBG87:TBG95 SRK87:SRK95 SHO87:SHO95 RXS87:RXS95 RNW87:RNW95 REA87:REA95 QUE87:QUE95 QKI87:QKI95 QAM87:QAM95 PQQ87:PQQ95 PGU87:PGU95 OWY87:OWY95 ONC87:ONC95 ODG87:ODG95 NTK87:NTK95 NJO87:NJO95 MZS87:MZS95 MPW87:MPW95 MGA87:MGA95 LWE87:LWE95 LMI87:LMI95 LCM87:LCM95 KSQ87:KSQ95 KIU87:KIU95 JYY87:JYY95 JPC87:JPC95 JFG87:JFG95 IVK87:IVK95 ILO87:ILO95 IBS87:IBS95 HRW87:HRW95 HIA87:HIA95 GYE87:GYE95 GOI87:GOI95 GEM87:GEM95 FUQ87:FUQ95 FKU87:FKU95 FAY87:FAY95 ERC87:ERC95 EHG87:EHG95 DXK87:DXK95 DNO87:DNO95 DDS87:DDS95 CTW87:CTW95 CKA87:CKA95 CAE87:CAE95 BQI87:BQI95 BGM87:BGM95 AWQ87:AWQ95 AMU87:AMU95 ACY87:ACY95 TC87:TC95 JG87:JG95 K87:K95 WVS84 WLW84 WCA84 VSE84 VII84 UYM84 UOQ84 UEU84 TUY84 TLC84 TBG84 SRK84 SHO84 RXS84 RNW84 REA84 QUE84 QKI84 QAM84 PQQ84 PGU84 OWY84 ONC84 ODG84 NTK84 NJO84 MZS84 MPW84 MGA84 LWE84 LMI84 LCM84 KSQ84 KIU84 JYY84 JPC84 JFG84 IVK84 ILO84 IBS84 HRW84 HIA84 GYE84 GOI84 GEM84 FUQ84 FKU84 FAY84 ERC84 EHG84 DXK84 DNO84 DDS84 CTW84 CKA84 CAE84 BQI84 BGM84 AWQ84 AMU84 ACY84 TC84 JG84 K84 WVS105 WLW105 WCA105 VSE105 VII105 UYM105 UOQ105 UEU105 TUY105 TLC105 TBG105 SRK105 SHO105 RXS105 RNW105 REA105 QUE105 QKI105 QAM105 PQQ105 PGU105 OWY105 ONC105 ODG105 NTK105 NJO105 MZS105 MPW105 MGA105 LWE105 LMI105 LCM105 KSQ105 KIU105 JYY105 JPC105 JFG105 IVK105 ILO105 IBS105 HRW105 HIA105 GYE105 GOI105 GEM105 FUQ105 FKU105 FAY105 ERC105 EHG105 DXK105 DNO105 DDS105 CTW105 CKA105 CAE105 BQI105 BGM105 AWQ105 AMU105 ACY105 TC105 JG105 K105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K983059:K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K917523:K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K851987:K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K786451:K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K720915:K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K655379:K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K589843:K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K524307:K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K458771:K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K393235:K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K327699:K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K262163:K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K196627:K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K131091:K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K65555:K65559 WVS983075:WVS983083 WLW983075:WLW983083 WCA983075:WCA983083 VSE983075:VSE983083 VII983075:VII983083 UYM983075:UYM983083 UOQ983075:UOQ983083 UEU983075:UEU983083 TUY983075:TUY983083 TLC983075:TLC983083 TBG983075:TBG983083 SRK983075:SRK983083 SHO983075:SHO983083 RXS983075:RXS983083 RNW983075:RNW983083 REA983075:REA983083 QUE983075:QUE983083 QKI983075:QKI983083 QAM983075:QAM983083 PQQ983075:PQQ983083 PGU983075:PGU983083 OWY983075:OWY983083 ONC983075:ONC983083 ODG983075:ODG983083 NTK983075:NTK983083 NJO983075:NJO983083 MZS983075:MZS983083 MPW983075:MPW983083 MGA983075:MGA983083 LWE983075:LWE983083 LMI983075:LMI983083 LCM983075:LCM983083 KSQ983075:KSQ983083 KIU983075:KIU983083 JYY983075:JYY983083 JPC983075:JPC983083 JFG983075:JFG983083 IVK983075:IVK983083 ILO983075:ILO983083 IBS983075:IBS983083 HRW983075:HRW983083 HIA983075:HIA983083 GYE983075:GYE983083 GOI983075:GOI983083 GEM983075:GEM983083 FUQ983075:FUQ983083 FKU983075:FKU983083 FAY983075:FAY983083 ERC983075:ERC983083 EHG983075:EHG983083 DXK983075:DXK983083 DNO983075:DNO983083 DDS983075:DDS983083 CTW983075:CTW983083 CKA983075:CKA983083 CAE983075:CAE983083 BQI983075:BQI983083 BGM983075:BGM983083 AWQ983075:AWQ983083 AMU983075:AMU983083 ACY983075:ACY983083 TC983075:TC983083 JG983075:JG983083 K983075:K983083 WVS917539:WVS917547 WLW917539:WLW917547 WCA917539:WCA917547 VSE917539:VSE917547 VII917539:VII917547 UYM917539:UYM917547 UOQ917539:UOQ917547 UEU917539:UEU917547 TUY917539:TUY917547 TLC917539:TLC917547 TBG917539:TBG917547 SRK917539:SRK917547 SHO917539:SHO917547 RXS917539:RXS917547 RNW917539:RNW917547 REA917539:REA917547 QUE917539:QUE917547 QKI917539:QKI917547 QAM917539:QAM917547 PQQ917539:PQQ917547 PGU917539:PGU917547 OWY917539:OWY917547 ONC917539:ONC917547 ODG917539:ODG917547 NTK917539:NTK917547 NJO917539:NJO917547 MZS917539:MZS917547 MPW917539:MPW917547 MGA917539:MGA917547 LWE917539:LWE917547 LMI917539:LMI917547 LCM917539:LCM917547 KSQ917539:KSQ917547 KIU917539:KIU917547 JYY917539:JYY917547 JPC917539:JPC917547 JFG917539:JFG917547 IVK917539:IVK917547 ILO917539:ILO917547 IBS917539:IBS917547 HRW917539:HRW917547 HIA917539:HIA917547 GYE917539:GYE917547 GOI917539:GOI917547 GEM917539:GEM917547 FUQ917539:FUQ917547 FKU917539:FKU917547 FAY917539:FAY917547 ERC917539:ERC917547 EHG917539:EHG917547 DXK917539:DXK917547 DNO917539:DNO917547 DDS917539:DDS917547 CTW917539:CTW917547 CKA917539:CKA917547 CAE917539:CAE917547 BQI917539:BQI917547 BGM917539:BGM917547 AWQ917539:AWQ917547 AMU917539:AMU917547 ACY917539:ACY917547 TC917539:TC917547 JG917539:JG917547 K917539:K917547 WVS852003:WVS852011 WLW852003:WLW852011 WCA852003:WCA852011 VSE852003:VSE852011 VII852003:VII852011 UYM852003:UYM852011 UOQ852003:UOQ852011 UEU852003:UEU852011 TUY852003:TUY852011 TLC852003:TLC852011 TBG852003:TBG852011 SRK852003:SRK852011 SHO852003:SHO852011 RXS852003:RXS852011 RNW852003:RNW852011 REA852003:REA852011 QUE852003:QUE852011 QKI852003:QKI852011 QAM852003:QAM852011 PQQ852003:PQQ852011 PGU852003:PGU852011 OWY852003:OWY852011 ONC852003:ONC852011 ODG852003:ODG852011 NTK852003:NTK852011 NJO852003:NJO852011 MZS852003:MZS852011 MPW852003:MPW852011 MGA852003:MGA852011 LWE852003:LWE852011 LMI852003:LMI852011 LCM852003:LCM852011 KSQ852003:KSQ852011 KIU852003:KIU852011 JYY852003:JYY852011 JPC852003:JPC852011 JFG852003:JFG852011 IVK852003:IVK852011 ILO852003:ILO852011 IBS852003:IBS852011 HRW852003:HRW852011 HIA852003:HIA852011 GYE852003:GYE852011 GOI852003:GOI852011 GEM852003:GEM852011 FUQ852003:FUQ852011 FKU852003:FKU852011 FAY852003:FAY852011 ERC852003:ERC852011 EHG852003:EHG852011 DXK852003:DXK852011 DNO852003:DNO852011 DDS852003:DDS852011 CTW852003:CTW852011 CKA852003:CKA852011 CAE852003:CAE852011 BQI852003:BQI852011 BGM852003:BGM852011 AWQ852003:AWQ852011 AMU852003:AMU852011 ACY852003:ACY852011 TC852003:TC852011 JG852003:JG852011 K852003:K852011 WVS786467:WVS786475 WLW786467:WLW786475 WCA786467:WCA786475 VSE786467:VSE786475 VII786467:VII786475 UYM786467:UYM786475 UOQ786467:UOQ786475 UEU786467:UEU786475 TUY786467:TUY786475 TLC786467:TLC786475 TBG786467:TBG786475 SRK786467:SRK786475 SHO786467:SHO786475 RXS786467:RXS786475 RNW786467:RNW786475 REA786467:REA786475 QUE786467:QUE786475 QKI786467:QKI786475 QAM786467:QAM786475 PQQ786467:PQQ786475 PGU786467:PGU786475 OWY786467:OWY786475 ONC786467:ONC786475 ODG786467:ODG786475 NTK786467:NTK786475 NJO786467:NJO786475 MZS786467:MZS786475 MPW786467:MPW786475 MGA786467:MGA786475 LWE786467:LWE786475 LMI786467:LMI786475 LCM786467:LCM786475 KSQ786467:KSQ786475 KIU786467:KIU786475 JYY786467:JYY786475 JPC786467:JPC786475 JFG786467:JFG786475 IVK786467:IVK786475 ILO786467:ILO786475 IBS786467:IBS786475 HRW786467:HRW786475 HIA786467:HIA786475 GYE786467:GYE786475 GOI786467:GOI786475 GEM786467:GEM786475 FUQ786467:FUQ786475 FKU786467:FKU786475 FAY786467:FAY786475 ERC786467:ERC786475 EHG786467:EHG786475 DXK786467:DXK786475 DNO786467:DNO786475 DDS786467:DDS786475 CTW786467:CTW786475 CKA786467:CKA786475 CAE786467:CAE786475 BQI786467:BQI786475 BGM786467:BGM786475 AWQ786467:AWQ786475 AMU786467:AMU786475 ACY786467:ACY786475 TC786467:TC786475 JG786467:JG786475 K786467:K786475 WVS720931:WVS720939 WLW720931:WLW720939 WCA720931:WCA720939 VSE720931:VSE720939 VII720931:VII720939 UYM720931:UYM720939 UOQ720931:UOQ720939 UEU720931:UEU720939 TUY720931:TUY720939 TLC720931:TLC720939 TBG720931:TBG720939 SRK720931:SRK720939 SHO720931:SHO720939 RXS720931:RXS720939 RNW720931:RNW720939 REA720931:REA720939 QUE720931:QUE720939 QKI720931:QKI720939 QAM720931:QAM720939 PQQ720931:PQQ720939 PGU720931:PGU720939 OWY720931:OWY720939 ONC720931:ONC720939 ODG720931:ODG720939 NTK720931:NTK720939 NJO720931:NJO720939 MZS720931:MZS720939 MPW720931:MPW720939 MGA720931:MGA720939 LWE720931:LWE720939 LMI720931:LMI720939 LCM720931:LCM720939 KSQ720931:KSQ720939 KIU720931:KIU720939 JYY720931:JYY720939 JPC720931:JPC720939 JFG720931:JFG720939 IVK720931:IVK720939 ILO720931:ILO720939 IBS720931:IBS720939 HRW720931:HRW720939 HIA720931:HIA720939 GYE720931:GYE720939 GOI720931:GOI720939 GEM720931:GEM720939 FUQ720931:FUQ720939 FKU720931:FKU720939 FAY720931:FAY720939 ERC720931:ERC720939 EHG720931:EHG720939 DXK720931:DXK720939 DNO720931:DNO720939 DDS720931:DDS720939 CTW720931:CTW720939 CKA720931:CKA720939 CAE720931:CAE720939 BQI720931:BQI720939 BGM720931:BGM720939 AWQ720931:AWQ720939 AMU720931:AMU720939 ACY720931:ACY720939 TC720931:TC720939 JG720931:JG720939 K720931:K720939 WVS655395:WVS655403 WLW655395:WLW655403 WCA655395:WCA655403 VSE655395:VSE655403 VII655395:VII655403 UYM655395:UYM655403 UOQ655395:UOQ655403 UEU655395:UEU655403 TUY655395:TUY655403 TLC655395:TLC655403 TBG655395:TBG655403 SRK655395:SRK655403 SHO655395:SHO655403 RXS655395:RXS655403 RNW655395:RNW655403 REA655395:REA655403 QUE655395:QUE655403 QKI655395:QKI655403 QAM655395:QAM655403 PQQ655395:PQQ655403 PGU655395:PGU655403 OWY655395:OWY655403 ONC655395:ONC655403 ODG655395:ODG655403 NTK655395:NTK655403 NJO655395:NJO655403 MZS655395:MZS655403 MPW655395:MPW655403 MGA655395:MGA655403 LWE655395:LWE655403 LMI655395:LMI655403 LCM655395:LCM655403 KSQ655395:KSQ655403 KIU655395:KIU655403 JYY655395:JYY655403 JPC655395:JPC655403 JFG655395:JFG655403 IVK655395:IVK655403 ILO655395:ILO655403 IBS655395:IBS655403 HRW655395:HRW655403 HIA655395:HIA655403 GYE655395:GYE655403 GOI655395:GOI655403 GEM655395:GEM655403 FUQ655395:FUQ655403 FKU655395:FKU655403 FAY655395:FAY655403 ERC655395:ERC655403 EHG655395:EHG655403 DXK655395:DXK655403 DNO655395:DNO655403 DDS655395:DDS655403 CTW655395:CTW655403 CKA655395:CKA655403 CAE655395:CAE655403 BQI655395:BQI655403 BGM655395:BGM655403 AWQ655395:AWQ655403 AMU655395:AMU655403 ACY655395:ACY655403 TC655395:TC655403 JG655395:JG655403 K655395:K655403 WVS589859:WVS589867 WLW589859:WLW589867 WCA589859:WCA589867 VSE589859:VSE589867 VII589859:VII589867 UYM589859:UYM589867 UOQ589859:UOQ589867 UEU589859:UEU589867 TUY589859:TUY589867 TLC589859:TLC589867 TBG589859:TBG589867 SRK589859:SRK589867 SHO589859:SHO589867 RXS589859:RXS589867 RNW589859:RNW589867 REA589859:REA589867 QUE589859:QUE589867 QKI589859:QKI589867 QAM589859:QAM589867 PQQ589859:PQQ589867 PGU589859:PGU589867 OWY589859:OWY589867 ONC589859:ONC589867 ODG589859:ODG589867 NTK589859:NTK589867 NJO589859:NJO589867 MZS589859:MZS589867 MPW589859:MPW589867 MGA589859:MGA589867 LWE589859:LWE589867 LMI589859:LMI589867 LCM589859:LCM589867 KSQ589859:KSQ589867 KIU589859:KIU589867 JYY589859:JYY589867 JPC589859:JPC589867 JFG589859:JFG589867 IVK589859:IVK589867 ILO589859:ILO589867 IBS589859:IBS589867 HRW589859:HRW589867 HIA589859:HIA589867 GYE589859:GYE589867 GOI589859:GOI589867 GEM589859:GEM589867 FUQ589859:FUQ589867 FKU589859:FKU589867 FAY589859:FAY589867 ERC589859:ERC589867 EHG589859:EHG589867 DXK589859:DXK589867 DNO589859:DNO589867 DDS589859:DDS589867 CTW589859:CTW589867 CKA589859:CKA589867 CAE589859:CAE589867 BQI589859:BQI589867 BGM589859:BGM589867 AWQ589859:AWQ589867 AMU589859:AMU589867 ACY589859:ACY589867 TC589859:TC589867 JG589859:JG589867 K589859:K589867 WVS524323:WVS524331 WLW524323:WLW524331 WCA524323:WCA524331 VSE524323:VSE524331 VII524323:VII524331 UYM524323:UYM524331 UOQ524323:UOQ524331 UEU524323:UEU524331 TUY524323:TUY524331 TLC524323:TLC524331 TBG524323:TBG524331 SRK524323:SRK524331 SHO524323:SHO524331 RXS524323:RXS524331 RNW524323:RNW524331 REA524323:REA524331 QUE524323:QUE524331 QKI524323:QKI524331 QAM524323:QAM524331 PQQ524323:PQQ524331 PGU524323:PGU524331 OWY524323:OWY524331 ONC524323:ONC524331 ODG524323:ODG524331 NTK524323:NTK524331 NJO524323:NJO524331 MZS524323:MZS524331 MPW524323:MPW524331 MGA524323:MGA524331 LWE524323:LWE524331 LMI524323:LMI524331 LCM524323:LCM524331 KSQ524323:KSQ524331 KIU524323:KIU524331 JYY524323:JYY524331 JPC524323:JPC524331 JFG524323:JFG524331 IVK524323:IVK524331 ILO524323:ILO524331 IBS524323:IBS524331 HRW524323:HRW524331 HIA524323:HIA524331 GYE524323:GYE524331 GOI524323:GOI524331 GEM524323:GEM524331 FUQ524323:FUQ524331 FKU524323:FKU524331 FAY524323:FAY524331 ERC524323:ERC524331 EHG524323:EHG524331 DXK524323:DXK524331 DNO524323:DNO524331 DDS524323:DDS524331 CTW524323:CTW524331 CKA524323:CKA524331 CAE524323:CAE524331 BQI524323:BQI524331 BGM524323:BGM524331 AWQ524323:AWQ524331 AMU524323:AMU524331 ACY524323:ACY524331 TC524323:TC524331 JG524323:JG524331 K524323:K524331 WVS458787:WVS458795 WLW458787:WLW458795 WCA458787:WCA458795 VSE458787:VSE458795 VII458787:VII458795 UYM458787:UYM458795 UOQ458787:UOQ458795 UEU458787:UEU458795 TUY458787:TUY458795 TLC458787:TLC458795 TBG458787:TBG458795 SRK458787:SRK458795 SHO458787:SHO458795 RXS458787:RXS458795 RNW458787:RNW458795 REA458787:REA458795 QUE458787:QUE458795 QKI458787:QKI458795 QAM458787:QAM458795 PQQ458787:PQQ458795 PGU458787:PGU458795 OWY458787:OWY458795 ONC458787:ONC458795 ODG458787:ODG458795 NTK458787:NTK458795 NJO458787:NJO458795 MZS458787:MZS458795 MPW458787:MPW458795 MGA458787:MGA458795 LWE458787:LWE458795 LMI458787:LMI458795 LCM458787:LCM458795 KSQ458787:KSQ458795 KIU458787:KIU458795 JYY458787:JYY458795 JPC458787:JPC458795 JFG458787:JFG458795 IVK458787:IVK458795 ILO458787:ILO458795 IBS458787:IBS458795 HRW458787:HRW458795 HIA458787:HIA458795 GYE458787:GYE458795 GOI458787:GOI458795 GEM458787:GEM458795 FUQ458787:FUQ458795 FKU458787:FKU458795 FAY458787:FAY458795 ERC458787:ERC458795 EHG458787:EHG458795 DXK458787:DXK458795 DNO458787:DNO458795 DDS458787:DDS458795 CTW458787:CTW458795 CKA458787:CKA458795 CAE458787:CAE458795 BQI458787:BQI458795 BGM458787:BGM458795 AWQ458787:AWQ458795 AMU458787:AMU458795 ACY458787:ACY458795 TC458787:TC458795 JG458787:JG458795 K458787:K458795 WVS393251:WVS393259 WLW393251:WLW393259 WCA393251:WCA393259 VSE393251:VSE393259 VII393251:VII393259 UYM393251:UYM393259 UOQ393251:UOQ393259 UEU393251:UEU393259 TUY393251:TUY393259 TLC393251:TLC393259 TBG393251:TBG393259 SRK393251:SRK393259 SHO393251:SHO393259 RXS393251:RXS393259 RNW393251:RNW393259 REA393251:REA393259 QUE393251:QUE393259 QKI393251:QKI393259 QAM393251:QAM393259 PQQ393251:PQQ393259 PGU393251:PGU393259 OWY393251:OWY393259 ONC393251:ONC393259 ODG393251:ODG393259 NTK393251:NTK393259 NJO393251:NJO393259 MZS393251:MZS393259 MPW393251:MPW393259 MGA393251:MGA393259 LWE393251:LWE393259 LMI393251:LMI393259 LCM393251:LCM393259 KSQ393251:KSQ393259 KIU393251:KIU393259 JYY393251:JYY393259 JPC393251:JPC393259 JFG393251:JFG393259 IVK393251:IVK393259 ILO393251:ILO393259 IBS393251:IBS393259 HRW393251:HRW393259 HIA393251:HIA393259 GYE393251:GYE393259 GOI393251:GOI393259 GEM393251:GEM393259 FUQ393251:FUQ393259 FKU393251:FKU393259 FAY393251:FAY393259 ERC393251:ERC393259 EHG393251:EHG393259 DXK393251:DXK393259 DNO393251:DNO393259 DDS393251:DDS393259 CTW393251:CTW393259 CKA393251:CKA393259 CAE393251:CAE393259 BQI393251:BQI393259 BGM393251:BGM393259 AWQ393251:AWQ393259 AMU393251:AMU393259 ACY393251:ACY393259 TC393251:TC393259 JG393251:JG393259 K393251:K393259 WVS327715:WVS327723 WLW327715:WLW327723 WCA327715:WCA327723 VSE327715:VSE327723 VII327715:VII327723 UYM327715:UYM327723 UOQ327715:UOQ327723 UEU327715:UEU327723 TUY327715:TUY327723 TLC327715:TLC327723 TBG327715:TBG327723 SRK327715:SRK327723 SHO327715:SHO327723 RXS327715:RXS327723 RNW327715:RNW327723 REA327715:REA327723 QUE327715:QUE327723 QKI327715:QKI327723 QAM327715:QAM327723 PQQ327715:PQQ327723 PGU327715:PGU327723 OWY327715:OWY327723 ONC327715:ONC327723 ODG327715:ODG327723 NTK327715:NTK327723 NJO327715:NJO327723 MZS327715:MZS327723 MPW327715:MPW327723 MGA327715:MGA327723 LWE327715:LWE327723 LMI327715:LMI327723 LCM327715:LCM327723 KSQ327715:KSQ327723 KIU327715:KIU327723 JYY327715:JYY327723 JPC327715:JPC327723 JFG327715:JFG327723 IVK327715:IVK327723 ILO327715:ILO327723 IBS327715:IBS327723 HRW327715:HRW327723 HIA327715:HIA327723 GYE327715:GYE327723 GOI327715:GOI327723 GEM327715:GEM327723 FUQ327715:FUQ327723 FKU327715:FKU327723 FAY327715:FAY327723 ERC327715:ERC327723 EHG327715:EHG327723 DXK327715:DXK327723 DNO327715:DNO327723 DDS327715:DDS327723 CTW327715:CTW327723 CKA327715:CKA327723 CAE327715:CAE327723 BQI327715:BQI327723 BGM327715:BGM327723 AWQ327715:AWQ327723 AMU327715:AMU327723 ACY327715:ACY327723 TC327715:TC327723 JG327715:JG327723 K327715:K327723 WVS262179:WVS262187 WLW262179:WLW262187 WCA262179:WCA262187 VSE262179:VSE262187 VII262179:VII262187 UYM262179:UYM262187 UOQ262179:UOQ262187 UEU262179:UEU262187 TUY262179:TUY262187 TLC262179:TLC262187 TBG262179:TBG262187 SRK262179:SRK262187 SHO262179:SHO262187 RXS262179:RXS262187 RNW262179:RNW262187 REA262179:REA262187 QUE262179:QUE262187 QKI262179:QKI262187 QAM262179:QAM262187 PQQ262179:PQQ262187 PGU262179:PGU262187 OWY262179:OWY262187 ONC262179:ONC262187 ODG262179:ODG262187 NTK262179:NTK262187 NJO262179:NJO262187 MZS262179:MZS262187 MPW262179:MPW262187 MGA262179:MGA262187 LWE262179:LWE262187 LMI262179:LMI262187 LCM262179:LCM262187 KSQ262179:KSQ262187 KIU262179:KIU262187 JYY262179:JYY262187 JPC262179:JPC262187 JFG262179:JFG262187 IVK262179:IVK262187 ILO262179:ILO262187 IBS262179:IBS262187 HRW262179:HRW262187 HIA262179:HIA262187 GYE262179:GYE262187 GOI262179:GOI262187 GEM262179:GEM262187 FUQ262179:FUQ262187 FKU262179:FKU262187 FAY262179:FAY262187 ERC262179:ERC262187 EHG262179:EHG262187 DXK262179:DXK262187 DNO262179:DNO262187 DDS262179:DDS262187 CTW262179:CTW262187 CKA262179:CKA262187 CAE262179:CAE262187 BQI262179:BQI262187 BGM262179:BGM262187 AWQ262179:AWQ262187 AMU262179:AMU262187 ACY262179:ACY262187 TC262179:TC262187 JG262179:JG262187 K262179:K262187 WVS196643:WVS196651 WLW196643:WLW196651 WCA196643:WCA196651 VSE196643:VSE196651 VII196643:VII196651 UYM196643:UYM196651 UOQ196643:UOQ196651 UEU196643:UEU196651 TUY196643:TUY196651 TLC196643:TLC196651 TBG196643:TBG196651 SRK196643:SRK196651 SHO196643:SHO196651 RXS196643:RXS196651 RNW196643:RNW196651 REA196643:REA196651 QUE196643:QUE196651 QKI196643:QKI196651 QAM196643:QAM196651 PQQ196643:PQQ196651 PGU196643:PGU196651 OWY196643:OWY196651 ONC196643:ONC196651 ODG196643:ODG196651 NTK196643:NTK196651 NJO196643:NJO196651 MZS196643:MZS196651 MPW196643:MPW196651 MGA196643:MGA196651 LWE196643:LWE196651 LMI196643:LMI196651 LCM196643:LCM196651 KSQ196643:KSQ196651 KIU196643:KIU196651 JYY196643:JYY196651 JPC196643:JPC196651 JFG196643:JFG196651 IVK196643:IVK196651 ILO196643:ILO196651 IBS196643:IBS196651 HRW196643:HRW196651 HIA196643:HIA196651 GYE196643:GYE196651 GOI196643:GOI196651 GEM196643:GEM196651 FUQ196643:FUQ196651 FKU196643:FKU196651 FAY196643:FAY196651 ERC196643:ERC196651 EHG196643:EHG196651 DXK196643:DXK196651 DNO196643:DNO196651 DDS196643:DDS196651 CTW196643:CTW196651 CKA196643:CKA196651 CAE196643:CAE196651 BQI196643:BQI196651 BGM196643:BGM196651 AWQ196643:AWQ196651 AMU196643:AMU196651 ACY196643:ACY196651 TC196643:TC196651 JG196643:JG196651 K196643:K196651 WVS131107:WVS131115 WLW131107:WLW131115 WCA131107:WCA131115 VSE131107:VSE131115 VII131107:VII131115 UYM131107:UYM131115 UOQ131107:UOQ131115 UEU131107:UEU131115 TUY131107:TUY131115 TLC131107:TLC131115 TBG131107:TBG131115 SRK131107:SRK131115 SHO131107:SHO131115 RXS131107:RXS131115 RNW131107:RNW131115 REA131107:REA131115 QUE131107:QUE131115 QKI131107:QKI131115 QAM131107:QAM131115 PQQ131107:PQQ131115 PGU131107:PGU131115 OWY131107:OWY131115 ONC131107:ONC131115 ODG131107:ODG131115 NTK131107:NTK131115 NJO131107:NJO131115 MZS131107:MZS131115 MPW131107:MPW131115 MGA131107:MGA131115 LWE131107:LWE131115 LMI131107:LMI131115 LCM131107:LCM131115 KSQ131107:KSQ131115 KIU131107:KIU131115 JYY131107:JYY131115 JPC131107:JPC131115 JFG131107:JFG131115 IVK131107:IVK131115 ILO131107:ILO131115 IBS131107:IBS131115 HRW131107:HRW131115 HIA131107:HIA131115 GYE131107:GYE131115 GOI131107:GOI131115 GEM131107:GEM131115 FUQ131107:FUQ131115 FKU131107:FKU131115 FAY131107:FAY131115 ERC131107:ERC131115 EHG131107:EHG131115 DXK131107:DXK131115 DNO131107:DNO131115 DDS131107:DDS131115 CTW131107:CTW131115 CKA131107:CKA131115 CAE131107:CAE131115 BQI131107:BQI131115 BGM131107:BGM131115 AWQ131107:AWQ131115 AMU131107:AMU131115 ACY131107:ACY131115 TC131107:TC131115 JG131107:JG131115 K131107:K131115 WVS65571:WVS65579 WLW65571:WLW65579 WCA65571:WCA65579 VSE65571:VSE65579 VII65571:VII65579 UYM65571:UYM65579 UOQ65571:UOQ65579 UEU65571:UEU65579 TUY65571:TUY65579 TLC65571:TLC65579 TBG65571:TBG65579 SRK65571:SRK65579 SHO65571:SHO65579 RXS65571:RXS65579 RNW65571:RNW65579 REA65571:REA65579 QUE65571:QUE65579 QKI65571:QKI65579 QAM65571:QAM65579 PQQ65571:PQQ65579 PGU65571:PGU65579 OWY65571:OWY65579 ONC65571:ONC65579 ODG65571:ODG65579 NTK65571:NTK65579 NJO65571:NJO65579 MZS65571:MZS65579 MPW65571:MPW65579 MGA65571:MGA65579 LWE65571:LWE65579 LMI65571:LMI65579 LCM65571:LCM65579 KSQ65571:KSQ65579 KIU65571:KIU65579 JYY65571:JYY65579 JPC65571:JPC65579 JFG65571:JFG65579 IVK65571:IVK65579 ILO65571:ILO65579 IBS65571:IBS65579 HRW65571:HRW65579 HIA65571:HIA65579 GYE65571:GYE65579 GOI65571:GOI65579 GEM65571:GEM65579 FUQ65571:FUQ65579 FKU65571:FKU65579 FAY65571:FAY65579 ERC65571:ERC65579 EHG65571:EHG65579 DXK65571:DXK65579 DNO65571:DNO65579 DDS65571:DDS65579 CTW65571:CTW65579 CKA65571:CKA65579 CAE65571:CAE65579 BQI65571:BQI65579 BGM65571:BGM65579 AWQ65571:AWQ65579 AMU65571:AMU65579 ACY65571:ACY65579 TC65571:TC65579 JG65571:JG65579 K65571:K65579 WVS983072 WLW983072 WCA983072 VSE983072 VII983072 UYM983072 UOQ983072 UEU983072 TUY983072 TLC983072 TBG983072 SRK983072 SHO983072 RXS983072 RNW983072 REA983072 QUE983072 QKI983072 QAM983072 PQQ983072 PGU983072 OWY983072 ONC983072 ODG983072 NTK983072 NJO983072 MZS983072 MPW983072 MGA983072 LWE983072 LMI983072 LCM983072 KSQ983072 KIU983072 JYY983072 JPC983072 JFG983072 IVK983072 ILO983072 IBS983072 HRW983072 HIA983072 GYE983072 GOI983072 GEM983072 FUQ983072 FKU983072 FAY983072 ERC983072 EHG983072 DXK983072 DNO983072 DDS983072 CTW983072 CKA983072 CAE983072 BQI983072 BGM983072 AWQ983072 AMU983072 ACY983072 TC983072 JG983072 K983072 WVS917536 WLW917536 WCA917536 VSE917536 VII917536 UYM917536 UOQ917536 UEU917536 TUY917536 TLC917536 TBG917536 SRK917536 SHO917536 RXS917536 RNW917536 REA917536 QUE917536 QKI917536 QAM917536 PQQ917536 PGU917536 OWY917536 ONC917536 ODG917536 NTK917536 NJO917536 MZS917536 MPW917536 MGA917536 LWE917536 LMI917536 LCM917536 KSQ917536 KIU917536 JYY917536 JPC917536 JFG917536 IVK917536 ILO917536 IBS917536 HRW917536 HIA917536 GYE917536 GOI917536 GEM917536 FUQ917536 FKU917536 FAY917536 ERC917536 EHG917536 DXK917536 DNO917536 DDS917536 CTW917536 CKA917536 CAE917536 BQI917536 BGM917536 AWQ917536 AMU917536 ACY917536 TC917536 JG917536 K917536 WVS852000 WLW852000 WCA852000 VSE852000 VII852000 UYM852000 UOQ852000 UEU852000 TUY852000 TLC852000 TBG852000 SRK852000 SHO852000 RXS852000 RNW852000 REA852000 QUE852000 QKI852000 QAM852000 PQQ852000 PGU852000 OWY852000 ONC852000 ODG852000 NTK852000 NJO852000 MZS852000 MPW852000 MGA852000 LWE852000 LMI852000 LCM852000 KSQ852000 KIU852000 JYY852000 JPC852000 JFG852000 IVK852000 ILO852000 IBS852000 HRW852000 HIA852000 GYE852000 GOI852000 GEM852000 FUQ852000 FKU852000 FAY852000 ERC852000 EHG852000 DXK852000 DNO852000 DDS852000 CTW852000 CKA852000 CAE852000 BQI852000 BGM852000 AWQ852000 AMU852000 ACY852000 TC852000 JG852000 K852000 WVS786464 WLW786464 WCA786464 VSE786464 VII786464 UYM786464 UOQ786464 UEU786464 TUY786464 TLC786464 TBG786464 SRK786464 SHO786464 RXS786464 RNW786464 REA786464 QUE786464 QKI786464 QAM786464 PQQ786464 PGU786464 OWY786464 ONC786464 ODG786464 NTK786464 NJO786464 MZS786464 MPW786464 MGA786464 LWE786464 LMI786464 LCM786464 KSQ786464 KIU786464 JYY786464 JPC786464 JFG786464 IVK786464 ILO786464 IBS786464 HRW786464 HIA786464 GYE786464 GOI786464 GEM786464 FUQ786464 FKU786464 FAY786464 ERC786464 EHG786464 DXK786464 DNO786464 DDS786464 CTW786464 CKA786464 CAE786464 BQI786464 BGM786464 AWQ786464 AMU786464 ACY786464 TC786464 JG786464 K786464 WVS720928 WLW720928 WCA720928 VSE720928 VII720928 UYM720928 UOQ720928 UEU720928 TUY720928 TLC720928 TBG720928 SRK720928 SHO720928 RXS720928 RNW720928 REA720928 QUE720928 QKI720928 QAM720928 PQQ720928 PGU720928 OWY720928 ONC720928 ODG720928 NTK720928 NJO720928 MZS720928 MPW720928 MGA720928 LWE720928 LMI720928 LCM720928 KSQ720928 KIU720928 JYY720928 JPC720928 JFG720928 IVK720928 ILO720928 IBS720928 HRW720928 HIA720928 GYE720928 GOI720928 GEM720928 FUQ720928 FKU720928 FAY720928 ERC720928 EHG720928 DXK720928 DNO720928 DDS720928 CTW720928 CKA720928 CAE720928 BQI720928 BGM720928 AWQ720928 AMU720928 ACY720928 TC720928 JG720928 K720928 WVS655392 WLW655392 WCA655392 VSE655392 VII655392 UYM655392 UOQ655392 UEU655392 TUY655392 TLC655392 TBG655392 SRK655392 SHO655392 RXS655392 RNW655392 REA655392 QUE655392 QKI655392 QAM655392 PQQ655392 PGU655392 OWY655392 ONC655392 ODG655392 NTK655392 NJO655392 MZS655392 MPW655392 MGA655392 LWE655392 LMI655392 LCM655392 KSQ655392 KIU655392 JYY655392 JPC655392 JFG655392 IVK655392 ILO655392 IBS655392 HRW655392 HIA655392 GYE655392 GOI655392 GEM655392 FUQ655392 FKU655392 FAY655392 ERC655392 EHG655392 DXK655392 DNO655392 DDS655392 CTW655392 CKA655392 CAE655392 BQI655392 BGM655392 AWQ655392 AMU655392 ACY655392 TC655392 JG655392 K655392 WVS589856 WLW589856 WCA589856 VSE589856 VII589856 UYM589856 UOQ589856 UEU589856 TUY589856 TLC589856 TBG589856 SRK589856 SHO589856 RXS589856 RNW589856 REA589856 QUE589856 QKI589856 QAM589856 PQQ589856 PGU589856 OWY589856 ONC589856 ODG589856 NTK589856 NJO589856 MZS589856 MPW589856 MGA589856 LWE589856 LMI589856 LCM589856 KSQ589856 KIU589856 JYY589856 JPC589856 JFG589856 IVK589856 ILO589856 IBS589856 HRW589856 HIA589856 GYE589856 GOI589856 GEM589856 FUQ589856 FKU589856 FAY589856 ERC589856 EHG589856 DXK589856 DNO589856 DDS589856 CTW589856 CKA589856 CAE589856 BQI589856 BGM589856 AWQ589856 AMU589856 ACY589856 TC589856 JG589856 K589856 WVS524320 WLW524320 WCA524320 VSE524320 VII524320 UYM524320 UOQ524320 UEU524320 TUY524320 TLC524320 TBG524320 SRK524320 SHO524320 RXS524320 RNW524320 REA524320 QUE524320 QKI524320 QAM524320 PQQ524320 PGU524320 OWY524320 ONC524320 ODG524320 NTK524320 NJO524320 MZS524320 MPW524320 MGA524320 LWE524320 LMI524320 LCM524320 KSQ524320 KIU524320 JYY524320 JPC524320 JFG524320 IVK524320 ILO524320 IBS524320 HRW524320 HIA524320 GYE524320 GOI524320 GEM524320 FUQ524320 FKU524320 FAY524320 ERC524320 EHG524320 DXK524320 DNO524320 DDS524320 CTW524320 CKA524320 CAE524320 BQI524320 BGM524320 AWQ524320 AMU524320 ACY524320 TC524320 JG524320 K524320 WVS458784 WLW458784 WCA458784 VSE458784 VII458784 UYM458784 UOQ458784 UEU458784 TUY458784 TLC458784 TBG458784 SRK458784 SHO458784 RXS458784 RNW458784 REA458784 QUE458784 QKI458784 QAM458784 PQQ458784 PGU458784 OWY458784 ONC458784 ODG458784 NTK458784 NJO458784 MZS458784 MPW458784 MGA458784 LWE458784 LMI458784 LCM458784 KSQ458784 KIU458784 JYY458784 JPC458784 JFG458784 IVK458784 ILO458784 IBS458784 HRW458784 HIA458784 GYE458784 GOI458784 GEM458784 FUQ458784 FKU458784 FAY458784 ERC458784 EHG458784 DXK458784 DNO458784 DDS458784 CTW458784 CKA458784 CAE458784 BQI458784 BGM458784 AWQ458784 AMU458784 ACY458784 TC458784 JG458784 K458784 WVS393248 WLW393248 WCA393248 VSE393248 VII393248 UYM393248 UOQ393248 UEU393248 TUY393248 TLC393248 TBG393248 SRK393248 SHO393248 RXS393248 RNW393248 REA393248 QUE393248 QKI393248 QAM393248 PQQ393248 PGU393248 OWY393248 ONC393248 ODG393248 NTK393248 NJO393248 MZS393248 MPW393248 MGA393248 LWE393248 LMI393248 LCM393248 KSQ393248 KIU393248 JYY393248 JPC393248 JFG393248 IVK393248 ILO393248 IBS393248 HRW393248 HIA393248 GYE393248 GOI393248 GEM393248 FUQ393248 FKU393248 FAY393248 ERC393248 EHG393248 DXK393248 DNO393248 DDS393248 CTW393248 CKA393248 CAE393248 BQI393248 BGM393248 AWQ393248 AMU393248 ACY393248 TC393248 JG393248 K393248 WVS327712 WLW327712 WCA327712 VSE327712 VII327712 UYM327712 UOQ327712 UEU327712 TUY327712 TLC327712 TBG327712 SRK327712 SHO327712 RXS327712 RNW327712 REA327712 QUE327712 QKI327712 QAM327712 PQQ327712 PGU327712 OWY327712 ONC327712 ODG327712 NTK327712 NJO327712 MZS327712 MPW327712 MGA327712 LWE327712 LMI327712 LCM327712 KSQ327712 KIU327712 JYY327712 JPC327712 JFG327712 IVK327712 ILO327712 IBS327712 HRW327712 HIA327712 GYE327712 GOI327712 GEM327712 FUQ327712 FKU327712 FAY327712 ERC327712 EHG327712 DXK327712 DNO327712 DDS327712 CTW327712 CKA327712 CAE327712 BQI327712 BGM327712 AWQ327712 AMU327712 ACY327712 TC327712 JG327712 K327712 WVS262176 WLW262176 WCA262176 VSE262176 VII262176 UYM262176 UOQ262176 UEU262176 TUY262176 TLC262176 TBG262176 SRK262176 SHO262176 RXS262176 RNW262176 REA262176 QUE262176 QKI262176 QAM262176 PQQ262176 PGU262176 OWY262176 ONC262176 ODG262176 NTK262176 NJO262176 MZS262176 MPW262176 MGA262176 LWE262176 LMI262176 LCM262176 KSQ262176 KIU262176 JYY262176 JPC262176 JFG262176 IVK262176 ILO262176 IBS262176 HRW262176 HIA262176 GYE262176 GOI262176 GEM262176 FUQ262176 FKU262176 FAY262176 ERC262176 EHG262176 DXK262176 DNO262176 DDS262176 CTW262176 CKA262176 CAE262176 BQI262176 BGM262176 AWQ262176 AMU262176 ACY262176 TC262176 JG262176 K262176 WVS196640 WLW196640 WCA196640 VSE196640 VII196640 UYM196640 UOQ196640 UEU196640 TUY196640 TLC196640 TBG196640 SRK196640 SHO196640 RXS196640 RNW196640 REA196640 QUE196640 QKI196640 QAM196640 PQQ196640 PGU196640 OWY196640 ONC196640 ODG196640 NTK196640 NJO196640 MZS196640 MPW196640 MGA196640 LWE196640 LMI196640 LCM196640 KSQ196640 KIU196640 JYY196640 JPC196640 JFG196640 IVK196640 ILO196640 IBS196640 HRW196640 HIA196640 GYE196640 GOI196640 GEM196640 FUQ196640 FKU196640 FAY196640 ERC196640 EHG196640 DXK196640 DNO196640 DDS196640 CTW196640 CKA196640 CAE196640 BQI196640 BGM196640 AWQ196640 AMU196640 ACY196640 TC196640 JG196640 K196640 WVS131104 WLW131104 WCA131104 VSE131104 VII131104 UYM131104 UOQ131104 UEU131104 TUY131104 TLC131104 TBG131104 SRK131104 SHO131104 RXS131104 RNW131104 REA131104 QUE131104 QKI131104 QAM131104 PQQ131104 PGU131104 OWY131104 ONC131104 ODG131104 NTK131104 NJO131104 MZS131104 MPW131104 MGA131104 LWE131104 LMI131104 LCM131104 KSQ131104 KIU131104 JYY131104 JPC131104 JFG131104 IVK131104 ILO131104 IBS131104 HRW131104 HIA131104 GYE131104 GOI131104 GEM131104 FUQ131104 FKU131104 FAY131104 ERC131104 EHG131104 DXK131104 DNO131104 DDS131104 CTW131104 CKA131104 CAE131104 BQI131104 BGM131104 AWQ131104 AMU131104 ACY131104 TC131104 JG131104 K131104 WVS65568 WLW65568 WCA65568 VSE65568 VII65568 UYM65568 UOQ65568 UEU65568 TUY65568 TLC65568 TBG65568 SRK65568 SHO65568 RXS65568 RNW65568 REA65568 QUE65568 QKI65568 QAM65568 PQQ65568 PGU65568 OWY65568 ONC65568 ODG65568 NTK65568 NJO65568 MZS65568 MPW65568 MGA65568 LWE65568 LMI65568 LCM65568 KSQ65568 KIU65568 JYY65568 JPC65568 JFG65568 IVK65568 ILO65568 IBS65568 HRW65568 HIA65568 GYE65568 GOI65568 GEM65568 FUQ65568 FKU65568 FAY65568 ERC65568 EHG65568 DXK65568 DNO65568 DDS65568 CTW65568 CKA65568 CAE65568 BQI65568 BGM65568 AWQ65568 AMU65568 ACY65568 TC65568 JG65568 K65568 WVS983020:WVS983028 WLW983020:WLW983028 WCA983020:WCA983028 VSE983020:VSE983028 VII983020:VII983028 UYM983020:UYM983028 UOQ983020:UOQ983028 UEU983020:UEU983028 TUY983020:TUY983028 TLC983020:TLC983028 TBG983020:TBG983028 SRK983020:SRK983028 SHO983020:SHO983028 RXS983020:RXS983028 RNW983020:RNW983028 REA983020:REA983028 QUE983020:QUE983028 QKI983020:QKI983028 QAM983020:QAM983028 PQQ983020:PQQ983028 PGU983020:PGU983028 OWY983020:OWY983028 ONC983020:ONC983028 ODG983020:ODG983028 NTK983020:NTK983028 NJO983020:NJO983028 MZS983020:MZS983028 MPW983020:MPW983028 MGA983020:MGA983028 LWE983020:LWE983028 LMI983020:LMI983028 LCM983020:LCM983028 KSQ983020:KSQ983028 KIU983020:KIU983028 JYY983020:JYY983028 JPC983020:JPC983028 JFG983020:JFG983028 IVK983020:IVK983028 ILO983020:ILO983028 IBS983020:IBS983028 HRW983020:HRW983028 HIA983020:HIA983028 GYE983020:GYE983028 GOI983020:GOI983028 GEM983020:GEM983028 FUQ983020:FUQ983028 FKU983020:FKU983028 FAY983020:FAY983028 ERC983020:ERC983028 EHG983020:EHG983028 DXK983020:DXK983028 DNO983020:DNO983028 DDS983020:DDS983028 CTW983020:CTW983028 CKA983020:CKA983028 CAE983020:CAE983028 BQI983020:BQI983028 BGM983020:BGM983028 AWQ983020:AWQ983028 AMU983020:AMU983028 ACY983020:ACY983028 TC983020:TC983028 JG983020:JG983028 K983020:K983028 WVS917484:WVS917492 WLW917484:WLW917492 WCA917484:WCA917492 VSE917484:VSE917492 VII917484:VII917492 UYM917484:UYM917492 UOQ917484:UOQ917492 UEU917484:UEU917492 TUY917484:TUY917492 TLC917484:TLC917492 TBG917484:TBG917492 SRK917484:SRK917492 SHO917484:SHO917492 RXS917484:RXS917492 RNW917484:RNW917492 REA917484:REA917492 QUE917484:QUE917492 QKI917484:QKI917492 QAM917484:QAM917492 PQQ917484:PQQ917492 PGU917484:PGU917492 OWY917484:OWY917492 ONC917484:ONC917492 ODG917484:ODG917492 NTK917484:NTK917492 NJO917484:NJO917492 MZS917484:MZS917492 MPW917484:MPW917492 MGA917484:MGA917492 LWE917484:LWE917492 LMI917484:LMI917492 LCM917484:LCM917492 KSQ917484:KSQ917492 KIU917484:KIU917492 JYY917484:JYY917492 JPC917484:JPC917492 JFG917484:JFG917492 IVK917484:IVK917492 ILO917484:ILO917492 IBS917484:IBS917492 HRW917484:HRW917492 HIA917484:HIA917492 GYE917484:GYE917492 GOI917484:GOI917492 GEM917484:GEM917492 FUQ917484:FUQ917492 FKU917484:FKU917492 FAY917484:FAY917492 ERC917484:ERC917492 EHG917484:EHG917492 DXK917484:DXK917492 DNO917484:DNO917492 DDS917484:DDS917492 CTW917484:CTW917492 CKA917484:CKA917492 CAE917484:CAE917492 BQI917484:BQI917492 BGM917484:BGM917492 AWQ917484:AWQ917492 AMU917484:AMU917492 ACY917484:ACY917492 TC917484:TC917492 JG917484:JG917492 K917484:K917492 WVS851948:WVS851956 WLW851948:WLW851956 WCA851948:WCA851956 VSE851948:VSE851956 VII851948:VII851956 UYM851948:UYM851956 UOQ851948:UOQ851956 UEU851948:UEU851956 TUY851948:TUY851956 TLC851948:TLC851956 TBG851948:TBG851956 SRK851948:SRK851956 SHO851948:SHO851956 RXS851948:RXS851956 RNW851948:RNW851956 REA851948:REA851956 QUE851948:QUE851956 QKI851948:QKI851956 QAM851948:QAM851956 PQQ851948:PQQ851956 PGU851948:PGU851956 OWY851948:OWY851956 ONC851948:ONC851956 ODG851948:ODG851956 NTK851948:NTK851956 NJO851948:NJO851956 MZS851948:MZS851956 MPW851948:MPW851956 MGA851948:MGA851956 LWE851948:LWE851956 LMI851948:LMI851956 LCM851948:LCM851956 KSQ851948:KSQ851956 KIU851948:KIU851956 JYY851948:JYY851956 JPC851948:JPC851956 JFG851948:JFG851956 IVK851948:IVK851956 ILO851948:ILO851956 IBS851948:IBS851956 HRW851948:HRW851956 HIA851948:HIA851956 GYE851948:GYE851956 GOI851948:GOI851956 GEM851948:GEM851956 FUQ851948:FUQ851956 FKU851948:FKU851956 FAY851948:FAY851956 ERC851948:ERC851956 EHG851948:EHG851956 DXK851948:DXK851956 DNO851948:DNO851956 DDS851948:DDS851956 CTW851948:CTW851956 CKA851948:CKA851956 CAE851948:CAE851956 BQI851948:BQI851956 BGM851948:BGM851956 AWQ851948:AWQ851956 AMU851948:AMU851956 ACY851948:ACY851956 TC851948:TC851956 JG851948:JG851956 K851948:K851956 WVS786412:WVS786420 WLW786412:WLW786420 WCA786412:WCA786420 VSE786412:VSE786420 VII786412:VII786420 UYM786412:UYM786420 UOQ786412:UOQ786420 UEU786412:UEU786420 TUY786412:TUY786420 TLC786412:TLC786420 TBG786412:TBG786420 SRK786412:SRK786420 SHO786412:SHO786420 RXS786412:RXS786420 RNW786412:RNW786420 REA786412:REA786420 QUE786412:QUE786420 QKI786412:QKI786420 QAM786412:QAM786420 PQQ786412:PQQ786420 PGU786412:PGU786420 OWY786412:OWY786420 ONC786412:ONC786420 ODG786412:ODG786420 NTK786412:NTK786420 NJO786412:NJO786420 MZS786412:MZS786420 MPW786412:MPW786420 MGA786412:MGA786420 LWE786412:LWE786420 LMI786412:LMI786420 LCM786412:LCM786420 KSQ786412:KSQ786420 KIU786412:KIU786420 JYY786412:JYY786420 JPC786412:JPC786420 JFG786412:JFG786420 IVK786412:IVK786420 ILO786412:ILO786420 IBS786412:IBS786420 HRW786412:HRW786420 HIA786412:HIA786420 GYE786412:GYE786420 GOI786412:GOI786420 GEM786412:GEM786420 FUQ786412:FUQ786420 FKU786412:FKU786420 FAY786412:FAY786420 ERC786412:ERC786420 EHG786412:EHG786420 DXK786412:DXK786420 DNO786412:DNO786420 DDS786412:DDS786420 CTW786412:CTW786420 CKA786412:CKA786420 CAE786412:CAE786420 BQI786412:BQI786420 BGM786412:BGM786420 AWQ786412:AWQ786420 AMU786412:AMU786420 ACY786412:ACY786420 TC786412:TC786420 JG786412:JG786420 K786412:K786420 WVS720876:WVS720884 WLW720876:WLW720884 WCA720876:WCA720884 VSE720876:VSE720884 VII720876:VII720884 UYM720876:UYM720884 UOQ720876:UOQ720884 UEU720876:UEU720884 TUY720876:TUY720884 TLC720876:TLC720884 TBG720876:TBG720884 SRK720876:SRK720884 SHO720876:SHO720884 RXS720876:RXS720884 RNW720876:RNW720884 REA720876:REA720884 QUE720876:QUE720884 QKI720876:QKI720884 QAM720876:QAM720884 PQQ720876:PQQ720884 PGU720876:PGU720884 OWY720876:OWY720884 ONC720876:ONC720884 ODG720876:ODG720884 NTK720876:NTK720884 NJO720876:NJO720884 MZS720876:MZS720884 MPW720876:MPW720884 MGA720876:MGA720884 LWE720876:LWE720884 LMI720876:LMI720884 LCM720876:LCM720884 KSQ720876:KSQ720884 KIU720876:KIU720884 JYY720876:JYY720884 JPC720876:JPC720884 JFG720876:JFG720884 IVK720876:IVK720884 ILO720876:ILO720884 IBS720876:IBS720884 HRW720876:HRW720884 HIA720876:HIA720884 GYE720876:GYE720884 GOI720876:GOI720884 GEM720876:GEM720884 FUQ720876:FUQ720884 FKU720876:FKU720884 FAY720876:FAY720884 ERC720876:ERC720884 EHG720876:EHG720884 DXK720876:DXK720884 DNO720876:DNO720884 DDS720876:DDS720884 CTW720876:CTW720884 CKA720876:CKA720884 CAE720876:CAE720884 BQI720876:BQI720884 BGM720876:BGM720884 AWQ720876:AWQ720884 AMU720876:AMU720884 ACY720876:ACY720884 TC720876:TC720884 JG720876:JG720884 K720876:K720884 WVS655340:WVS655348 WLW655340:WLW655348 WCA655340:WCA655348 VSE655340:VSE655348 VII655340:VII655348 UYM655340:UYM655348 UOQ655340:UOQ655348 UEU655340:UEU655348 TUY655340:TUY655348 TLC655340:TLC655348 TBG655340:TBG655348 SRK655340:SRK655348 SHO655340:SHO655348 RXS655340:RXS655348 RNW655340:RNW655348 REA655340:REA655348 QUE655340:QUE655348 QKI655340:QKI655348 QAM655340:QAM655348 PQQ655340:PQQ655348 PGU655340:PGU655348 OWY655340:OWY655348 ONC655340:ONC655348 ODG655340:ODG655348 NTK655340:NTK655348 NJO655340:NJO655348 MZS655340:MZS655348 MPW655340:MPW655348 MGA655340:MGA655348 LWE655340:LWE655348 LMI655340:LMI655348 LCM655340:LCM655348 KSQ655340:KSQ655348 KIU655340:KIU655348 JYY655340:JYY655348 JPC655340:JPC655348 JFG655340:JFG655348 IVK655340:IVK655348 ILO655340:ILO655348 IBS655340:IBS655348 HRW655340:HRW655348 HIA655340:HIA655348 GYE655340:GYE655348 GOI655340:GOI655348 GEM655340:GEM655348 FUQ655340:FUQ655348 FKU655340:FKU655348 FAY655340:FAY655348 ERC655340:ERC655348 EHG655340:EHG655348 DXK655340:DXK655348 DNO655340:DNO655348 DDS655340:DDS655348 CTW655340:CTW655348 CKA655340:CKA655348 CAE655340:CAE655348 BQI655340:BQI655348 BGM655340:BGM655348 AWQ655340:AWQ655348 AMU655340:AMU655348 ACY655340:ACY655348 TC655340:TC655348 JG655340:JG655348 K655340:K655348 WVS589804:WVS589812 WLW589804:WLW589812 WCA589804:WCA589812 VSE589804:VSE589812 VII589804:VII589812 UYM589804:UYM589812 UOQ589804:UOQ589812 UEU589804:UEU589812 TUY589804:TUY589812 TLC589804:TLC589812 TBG589804:TBG589812 SRK589804:SRK589812 SHO589804:SHO589812 RXS589804:RXS589812 RNW589804:RNW589812 REA589804:REA589812 QUE589804:QUE589812 QKI589804:QKI589812 QAM589804:QAM589812 PQQ589804:PQQ589812 PGU589804:PGU589812 OWY589804:OWY589812 ONC589804:ONC589812 ODG589804:ODG589812 NTK589804:NTK589812 NJO589804:NJO589812 MZS589804:MZS589812 MPW589804:MPW589812 MGA589804:MGA589812 LWE589804:LWE589812 LMI589804:LMI589812 LCM589804:LCM589812 KSQ589804:KSQ589812 KIU589804:KIU589812 JYY589804:JYY589812 JPC589804:JPC589812 JFG589804:JFG589812 IVK589804:IVK589812 ILO589804:ILO589812 IBS589804:IBS589812 HRW589804:HRW589812 HIA589804:HIA589812 GYE589804:GYE589812 GOI589804:GOI589812 GEM589804:GEM589812 FUQ589804:FUQ589812 FKU589804:FKU589812 FAY589804:FAY589812 ERC589804:ERC589812 EHG589804:EHG589812 DXK589804:DXK589812 DNO589804:DNO589812 DDS589804:DDS589812 CTW589804:CTW589812 CKA589804:CKA589812 CAE589804:CAE589812 BQI589804:BQI589812 BGM589804:BGM589812 AWQ589804:AWQ589812 AMU589804:AMU589812 ACY589804:ACY589812 TC589804:TC589812 JG589804:JG589812 K589804:K589812 WVS524268:WVS524276 WLW524268:WLW524276 WCA524268:WCA524276 VSE524268:VSE524276 VII524268:VII524276 UYM524268:UYM524276 UOQ524268:UOQ524276 UEU524268:UEU524276 TUY524268:TUY524276 TLC524268:TLC524276 TBG524268:TBG524276 SRK524268:SRK524276 SHO524268:SHO524276 RXS524268:RXS524276 RNW524268:RNW524276 REA524268:REA524276 QUE524268:QUE524276 QKI524268:QKI524276 QAM524268:QAM524276 PQQ524268:PQQ524276 PGU524268:PGU524276 OWY524268:OWY524276 ONC524268:ONC524276 ODG524268:ODG524276 NTK524268:NTK524276 NJO524268:NJO524276 MZS524268:MZS524276 MPW524268:MPW524276 MGA524268:MGA524276 LWE524268:LWE524276 LMI524268:LMI524276 LCM524268:LCM524276 KSQ524268:KSQ524276 KIU524268:KIU524276 JYY524268:JYY524276 JPC524268:JPC524276 JFG524268:JFG524276 IVK524268:IVK524276 ILO524268:ILO524276 IBS524268:IBS524276 HRW524268:HRW524276 HIA524268:HIA524276 GYE524268:GYE524276 GOI524268:GOI524276 GEM524268:GEM524276 FUQ524268:FUQ524276 FKU524268:FKU524276 FAY524268:FAY524276 ERC524268:ERC524276 EHG524268:EHG524276 DXK524268:DXK524276 DNO524268:DNO524276 DDS524268:DDS524276 CTW524268:CTW524276 CKA524268:CKA524276 CAE524268:CAE524276 BQI524268:BQI524276 BGM524268:BGM524276 AWQ524268:AWQ524276 AMU524268:AMU524276 ACY524268:ACY524276 TC524268:TC524276 JG524268:JG524276 K524268:K524276 WVS458732:WVS458740 WLW458732:WLW458740 WCA458732:WCA458740 VSE458732:VSE458740 VII458732:VII458740 UYM458732:UYM458740 UOQ458732:UOQ458740 UEU458732:UEU458740 TUY458732:TUY458740 TLC458732:TLC458740 TBG458732:TBG458740 SRK458732:SRK458740 SHO458732:SHO458740 RXS458732:RXS458740 RNW458732:RNW458740 REA458732:REA458740 QUE458732:QUE458740 QKI458732:QKI458740 QAM458732:QAM458740 PQQ458732:PQQ458740 PGU458732:PGU458740 OWY458732:OWY458740 ONC458732:ONC458740 ODG458732:ODG458740 NTK458732:NTK458740 NJO458732:NJO458740 MZS458732:MZS458740 MPW458732:MPW458740 MGA458732:MGA458740 LWE458732:LWE458740 LMI458732:LMI458740 LCM458732:LCM458740 KSQ458732:KSQ458740 KIU458732:KIU458740 JYY458732:JYY458740 JPC458732:JPC458740 JFG458732:JFG458740 IVK458732:IVK458740 ILO458732:ILO458740 IBS458732:IBS458740 HRW458732:HRW458740 HIA458732:HIA458740 GYE458732:GYE458740 GOI458732:GOI458740 GEM458732:GEM458740 FUQ458732:FUQ458740 FKU458732:FKU458740 FAY458732:FAY458740 ERC458732:ERC458740 EHG458732:EHG458740 DXK458732:DXK458740 DNO458732:DNO458740 DDS458732:DDS458740 CTW458732:CTW458740 CKA458732:CKA458740 CAE458732:CAE458740 BQI458732:BQI458740 BGM458732:BGM458740 AWQ458732:AWQ458740 AMU458732:AMU458740 ACY458732:ACY458740 TC458732:TC458740 JG458732:JG458740 K458732:K458740 WVS393196:WVS393204 WLW393196:WLW393204 WCA393196:WCA393204 VSE393196:VSE393204 VII393196:VII393204 UYM393196:UYM393204 UOQ393196:UOQ393204 UEU393196:UEU393204 TUY393196:TUY393204 TLC393196:TLC393204 TBG393196:TBG393204 SRK393196:SRK393204 SHO393196:SHO393204 RXS393196:RXS393204 RNW393196:RNW393204 REA393196:REA393204 QUE393196:QUE393204 QKI393196:QKI393204 QAM393196:QAM393204 PQQ393196:PQQ393204 PGU393196:PGU393204 OWY393196:OWY393204 ONC393196:ONC393204 ODG393196:ODG393204 NTK393196:NTK393204 NJO393196:NJO393204 MZS393196:MZS393204 MPW393196:MPW393204 MGA393196:MGA393204 LWE393196:LWE393204 LMI393196:LMI393204 LCM393196:LCM393204 KSQ393196:KSQ393204 KIU393196:KIU393204 JYY393196:JYY393204 JPC393196:JPC393204 JFG393196:JFG393204 IVK393196:IVK393204 ILO393196:ILO393204 IBS393196:IBS393204 HRW393196:HRW393204 HIA393196:HIA393204 GYE393196:GYE393204 GOI393196:GOI393204 GEM393196:GEM393204 FUQ393196:FUQ393204 FKU393196:FKU393204 FAY393196:FAY393204 ERC393196:ERC393204 EHG393196:EHG393204 DXK393196:DXK393204 DNO393196:DNO393204 DDS393196:DDS393204 CTW393196:CTW393204 CKA393196:CKA393204 CAE393196:CAE393204 BQI393196:BQI393204 BGM393196:BGM393204 AWQ393196:AWQ393204 AMU393196:AMU393204 ACY393196:ACY393204 TC393196:TC393204 JG393196:JG393204 K393196:K393204 WVS327660:WVS327668 WLW327660:WLW327668 WCA327660:WCA327668 VSE327660:VSE327668 VII327660:VII327668 UYM327660:UYM327668 UOQ327660:UOQ327668 UEU327660:UEU327668 TUY327660:TUY327668 TLC327660:TLC327668 TBG327660:TBG327668 SRK327660:SRK327668 SHO327660:SHO327668 RXS327660:RXS327668 RNW327660:RNW327668 REA327660:REA327668 QUE327660:QUE327668 QKI327660:QKI327668 QAM327660:QAM327668 PQQ327660:PQQ327668 PGU327660:PGU327668 OWY327660:OWY327668 ONC327660:ONC327668 ODG327660:ODG327668 NTK327660:NTK327668 NJO327660:NJO327668 MZS327660:MZS327668 MPW327660:MPW327668 MGA327660:MGA327668 LWE327660:LWE327668 LMI327660:LMI327668 LCM327660:LCM327668 KSQ327660:KSQ327668 KIU327660:KIU327668 JYY327660:JYY327668 JPC327660:JPC327668 JFG327660:JFG327668 IVK327660:IVK327668 ILO327660:ILO327668 IBS327660:IBS327668 HRW327660:HRW327668 HIA327660:HIA327668 GYE327660:GYE327668 GOI327660:GOI327668 GEM327660:GEM327668 FUQ327660:FUQ327668 FKU327660:FKU327668 FAY327660:FAY327668 ERC327660:ERC327668 EHG327660:EHG327668 DXK327660:DXK327668 DNO327660:DNO327668 DDS327660:DDS327668 CTW327660:CTW327668 CKA327660:CKA327668 CAE327660:CAE327668 BQI327660:BQI327668 BGM327660:BGM327668 AWQ327660:AWQ327668 AMU327660:AMU327668 ACY327660:ACY327668 TC327660:TC327668 JG327660:JG327668 K327660:K327668 WVS262124:WVS262132 WLW262124:WLW262132 WCA262124:WCA262132 VSE262124:VSE262132 VII262124:VII262132 UYM262124:UYM262132 UOQ262124:UOQ262132 UEU262124:UEU262132 TUY262124:TUY262132 TLC262124:TLC262132 TBG262124:TBG262132 SRK262124:SRK262132 SHO262124:SHO262132 RXS262124:RXS262132 RNW262124:RNW262132 REA262124:REA262132 QUE262124:QUE262132 QKI262124:QKI262132 QAM262124:QAM262132 PQQ262124:PQQ262132 PGU262124:PGU262132 OWY262124:OWY262132 ONC262124:ONC262132 ODG262124:ODG262132 NTK262124:NTK262132 NJO262124:NJO262132 MZS262124:MZS262132 MPW262124:MPW262132 MGA262124:MGA262132 LWE262124:LWE262132 LMI262124:LMI262132 LCM262124:LCM262132 KSQ262124:KSQ262132 KIU262124:KIU262132 JYY262124:JYY262132 JPC262124:JPC262132 JFG262124:JFG262132 IVK262124:IVK262132 ILO262124:ILO262132 IBS262124:IBS262132 HRW262124:HRW262132 HIA262124:HIA262132 GYE262124:GYE262132 GOI262124:GOI262132 GEM262124:GEM262132 FUQ262124:FUQ262132 FKU262124:FKU262132 FAY262124:FAY262132 ERC262124:ERC262132 EHG262124:EHG262132 DXK262124:DXK262132 DNO262124:DNO262132 DDS262124:DDS262132 CTW262124:CTW262132 CKA262124:CKA262132 CAE262124:CAE262132 BQI262124:BQI262132 BGM262124:BGM262132 AWQ262124:AWQ262132 AMU262124:AMU262132 ACY262124:ACY262132 TC262124:TC262132 JG262124:JG262132 K262124:K262132 WVS196588:WVS196596 WLW196588:WLW196596 WCA196588:WCA196596 VSE196588:VSE196596 VII196588:VII196596 UYM196588:UYM196596 UOQ196588:UOQ196596 UEU196588:UEU196596 TUY196588:TUY196596 TLC196588:TLC196596 TBG196588:TBG196596 SRK196588:SRK196596 SHO196588:SHO196596 RXS196588:RXS196596 RNW196588:RNW196596 REA196588:REA196596 QUE196588:QUE196596 QKI196588:QKI196596 QAM196588:QAM196596 PQQ196588:PQQ196596 PGU196588:PGU196596 OWY196588:OWY196596 ONC196588:ONC196596 ODG196588:ODG196596 NTK196588:NTK196596 NJO196588:NJO196596 MZS196588:MZS196596 MPW196588:MPW196596 MGA196588:MGA196596 LWE196588:LWE196596 LMI196588:LMI196596 LCM196588:LCM196596 KSQ196588:KSQ196596 KIU196588:KIU196596 JYY196588:JYY196596 JPC196588:JPC196596 JFG196588:JFG196596 IVK196588:IVK196596 ILO196588:ILO196596 IBS196588:IBS196596 HRW196588:HRW196596 HIA196588:HIA196596 GYE196588:GYE196596 GOI196588:GOI196596 GEM196588:GEM196596 FUQ196588:FUQ196596 FKU196588:FKU196596 FAY196588:FAY196596 ERC196588:ERC196596 EHG196588:EHG196596 DXK196588:DXK196596 DNO196588:DNO196596 DDS196588:DDS196596 CTW196588:CTW196596 CKA196588:CKA196596 CAE196588:CAE196596 BQI196588:BQI196596 BGM196588:BGM196596 AWQ196588:AWQ196596 AMU196588:AMU196596 ACY196588:ACY196596 TC196588:TC196596 JG196588:JG196596 K196588:K196596 WVS131052:WVS131060 WLW131052:WLW131060 WCA131052:WCA131060 VSE131052:VSE131060 VII131052:VII131060 UYM131052:UYM131060 UOQ131052:UOQ131060 UEU131052:UEU131060 TUY131052:TUY131060 TLC131052:TLC131060 TBG131052:TBG131060 SRK131052:SRK131060 SHO131052:SHO131060 RXS131052:RXS131060 RNW131052:RNW131060 REA131052:REA131060 QUE131052:QUE131060 QKI131052:QKI131060 QAM131052:QAM131060 PQQ131052:PQQ131060 PGU131052:PGU131060 OWY131052:OWY131060 ONC131052:ONC131060 ODG131052:ODG131060 NTK131052:NTK131060 NJO131052:NJO131060 MZS131052:MZS131060 MPW131052:MPW131060 MGA131052:MGA131060 LWE131052:LWE131060 LMI131052:LMI131060 LCM131052:LCM131060 KSQ131052:KSQ131060 KIU131052:KIU131060 JYY131052:JYY131060 JPC131052:JPC131060 JFG131052:JFG131060 IVK131052:IVK131060 ILO131052:ILO131060 IBS131052:IBS131060 HRW131052:HRW131060 HIA131052:HIA131060 GYE131052:GYE131060 GOI131052:GOI131060 GEM131052:GEM131060 FUQ131052:FUQ131060 FKU131052:FKU131060 FAY131052:FAY131060 ERC131052:ERC131060 EHG131052:EHG131060 DXK131052:DXK131060 DNO131052:DNO131060 DDS131052:DDS131060 CTW131052:CTW131060 CKA131052:CKA131060 CAE131052:CAE131060 BQI131052:BQI131060 BGM131052:BGM131060 AWQ131052:AWQ131060 AMU131052:AMU131060 ACY131052:ACY131060 TC131052:TC131060 JG131052:JG131060 K131052:K131060 WVS65516:WVS65524 WLW65516:WLW65524 WCA65516:WCA65524 VSE65516:VSE65524 VII65516:VII65524 UYM65516:UYM65524 UOQ65516:UOQ65524 UEU65516:UEU65524 TUY65516:TUY65524 TLC65516:TLC65524 TBG65516:TBG65524 SRK65516:SRK65524 SHO65516:SHO65524 RXS65516:RXS65524 RNW65516:RNW65524 REA65516:REA65524 QUE65516:QUE65524 QKI65516:QKI65524 QAM65516:QAM65524 PQQ65516:PQQ65524 PGU65516:PGU65524 OWY65516:OWY65524 ONC65516:ONC65524 ODG65516:ODG65524 NTK65516:NTK65524 NJO65516:NJO65524 MZS65516:MZS65524 MPW65516:MPW65524 MGA65516:MGA65524 LWE65516:LWE65524 LMI65516:LMI65524 LCM65516:LCM65524 KSQ65516:KSQ65524 KIU65516:KIU65524 JYY65516:JYY65524 JPC65516:JPC65524 JFG65516:JFG65524 IVK65516:IVK65524 ILO65516:ILO65524 IBS65516:IBS65524 HRW65516:HRW65524 HIA65516:HIA65524 GYE65516:GYE65524 GOI65516:GOI65524 GEM65516:GEM65524 FUQ65516:FUQ65524 FKU65516:FKU65524 FAY65516:FAY65524 ERC65516:ERC65524 EHG65516:EHG65524 DXK65516:DXK65524 DNO65516:DNO65524 DDS65516:DDS65524 CTW65516:CTW65524 CKA65516:CKA65524 CAE65516:CAE65524 BQI65516:BQI65524 BGM65516:BGM65524 AWQ65516:AWQ65524 AMU65516:AMU65524 ACY65516:ACY65524 TC65516:TC65524 JG65516:JG65524 K65516:K65524 WVS30:WVS39 WLW30:WLW39 WCA30:WCA39 VSE30:VSE39 VII30:VII39 UYM30:UYM39 UOQ30:UOQ39 UEU30:UEU39 TUY30:TUY39 TLC30:TLC39 TBG30:TBG39 SRK30:SRK39 SHO30:SHO39 RXS30:RXS39 RNW30:RNW39 REA30:REA39 QUE30:QUE39 QKI30:QKI39 QAM30:QAM39 PQQ30:PQQ39 PGU30:PGU39 OWY30:OWY39 ONC30:ONC39 ODG30:ODG39 NTK30:NTK39 NJO30:NJO39 MZS30:MZS39 MPW30:MPW39 MGA30:MGA39 LWE30:LWE39 LMI30:LMI39 LCM30:LCM39 KSQ30:KSQ39 KIU30:KIU39 JYY30:JYY39 JPC30:JPC39 JFG30:JFG39 IVK30:IVK39 ILO30:ILO39 IBS30:IBS39 HRW30:HRW39 HIA30:HIA39 GYE30:GYE39 GOI30:GOI39 GEM30:GEM39 FUQ30:FUQ39 FKU30:FKU39 FAY30:FAY39 ERC30:ERC39 EHG30:EHG39 DXK30:DXK39 DNO30:DNO39 DDS30:DDS39 CTW30:CTW39 CKA30:CKA39 CAE30:CAE39 BQI30:BQI39 BGM30:BGM39 AWQ30:AWQ39 AMU30:AMU39 ACY30:ACY39 TC30:TC39 JG30:JG39 K30:K39 WVS983056 WLW983056 WCA983056 VSE983056 VII983056 UYM983056 UOQ983056 UEU983056 TUY983056 TLC983056 TBG983056 SRK983056 SHO983056 RXS983056 RNW983056 REA983056 QUE983056 QKI983056 QAM983056 PQQ983056 PGU983056 OWY983056 ONC983056 ODG983056 NTK983056 NJO983056 MZS983056 MPW983056 MGA983056 LWE983056 LMI983056 LCM983056 KSQ983056 KIU983056 JYY983056 JPC983056 JFG983056 IVK983056 ILO983056 IBS983056 HRW983056 HIA983056 GYE983056 GOI983056 GEM983056 FUQ983056 FKU983056 FAY983056 ERC983056 EHG983056 DXK983056 DNO983056 DDS983056 CTW983056 CKA983056 CAE983056 BQI983056 BGM983056 AWQ983056 AMU983056 ACY983056 TC983056 JG983056 K983056 WVS917520 WLW917520 WCA917520 VSE917520 VII917520 UYM917520 UOQ917520 UEU917520 TUY917520 TLC917520 TBG917520 SRK917520 SHO917520 RXS917520 RNW917520 REA917520 QUE917520 QKI917520 QAM917520 PQQ917520 PGU917520 OWY917520 ONC917520 ODG917520 NTK917520 NJO917520 MZS917520 MPW917520 MGA917520 LWE917520 LMI917520 LCM917520 KSQ917520 KIU917520 JYY917520 JPC917520 JFG917520 IVK917520 ILO917520 IBS917520 HRW917520 HIA917520 GYE917520 GOI917520 GEM917520 FUQ917520 FKU917520 FAY917520 ERC917520 EHG917520 DXK917520 DNO917520 DDS917520 CTW917520 CKA917520 CAE917520 BQI917520 BGM917520 AWQ917520 AMU917520 ACY917520 TC917520 JG917520 K917520 WVS851984 WLW851984 WCA851984 VSE851984 VII851984 UYM851984 UOQ851984 UEU851984 TUY851984 TLC851984 TBG851984 SRK851984 SHO851984 RXS851984 RNW851984 REA851984 QUE851984 QKI851984 QAM851984 PQQ851984 PGU851984 OWY851984 ONC851984 ODG851984 NTK851984 NJO851984 MZS851984 MPW851984 MGA851984 LWE851984 LMI851984 LCM851984 KSQ851984 KIU851984 JYY851984 JPC851984 JFG851984 IVK851984 ILO851984 IBS851984 HRW851984 HIA851984 GYE851984 GOI851984 GEM851984 FUQ851984 FKU851984 FAY851984 ERC851984 EHG851984 DXK851984 DNO851984 DDS851984 CTW851984 CKA851984 CAE851984 BQI851984 BGM851984 AWQ851984 AMU851984 ACY851984 TC851984 JG851984 K851984 WVS786448 WLW786448 WCA786448 VSE786448 VII786448 UYM786448 UOQ786448 UEU786448 TUY786448 TLC786448 TBG786448 SRK786448 SHO786448 RXS786448 RNW786448 REA786448 QUE786448 QKI786448 QAM786448 PQQ786448 PGU786448 OWY786448 ONC786448 ODG786448 NTK786448 NJO786448 MZS786448 MPW786448 MGA786448 LWE786448 LMI786448 LCM786448 KSQ786448 KIU786448 JYY786448 JPC786448 JFG786448 IVK786448 ILO786448 IBS786448 HRW786448 HIA786448 GYE786448 GOI786448 GEM786448 FUQ786448 FKU786448 FAY786448 ERC786448 EHG786448 DXK786448 DNO786448 DDS786448 CTW786448 CKA786448 CAE786448 BQI786448 BGM786448 AWQ786448 AMU786448 ACY786448 TC786448 JG786448 K786448 WVS720912 WLW720912 WCA720912 VSE720912 VII720912 UYM720912 UOQ720912 UEU720912 TUY720912 TLC720912 TBG720912 SRK720912 SHO720912 RXS720912 RNW720912 REA720912 QUE720912 QKI720912 QAM720912 PQQ720912 PGU720912 OWY720912 ONC720912 ODG720912 NTK720912 NJO720912 MZS720912 MPW720912 MGA720912 LWE720912 LMI720912 LCM720912 KSQ720912 KIU720912 JYY720912 JPC720912 JFG720912 IVK720912 ILO720912 IBS720912 HRW720912 HIA720912 GYE720912 GOI720912 GEM720912 FUQ720912 FKU720912 FAY720912 ERC720912 EHG720912 DXK720912 DNO720912 DDS720912 CTW720912 CKA720912 CAE720912 BQI720912 BGM720912 AWQ720912 AMU720912 ACY720912 TC720912 JG720912 K720912 WVS655376 WLW655376 WCA655376 VSE655376 VII655376 UYM655376 UOQ655376 UEU655376 TUY655376 TLC655376 TBG655376 SRK655376 SHO655376 RXS655376 RNW655376 REA655376 QUE655376 QKI655376 QAM655376 PQQ655376 PGU655376 OWY655376 ONC655376 ODG655376 NTK655376 NJO655376 MZS655376 MPW655376 MGA655376 LWE655376 LMI655376 LCM655376 KSQ655376 KIU655376 JYY655376 JPC655376 JFG655376 IVK655376 ILO655376 IBS655376 HRW655376 HIA655376 GYE655376 GOI655376 GEM655376 FUQ655376 FKU655376 FAY655376 ERC655376 EHG655376 DXK655376 DNO655376 DDS655376 CTW655376 CKA655376 CAE655376 BQI655376 BGM655376 AWQ655376 AMU655376 ACY655376 TC655376 JG655376 K655376 WVS589840 WLW589840 WCA589840 VSE589840 VII589840 UYM589840 UOQ589840 UEU589840 TUY589840 TLC589840 TBG589840 SRK589840 SHO589840 RXS589840 RNW589840 REA589840 QUE589840 QKI589840 QAM589840 PQQ589840 PGU589840 OWY589840 ONC589840 ODG589840 NTK589840 NJO589840 MZS589840 MPW589840 MGA589840 LWE589840 LMI589840 LCM589840 KSQ589840 KIU589840 JYY589840 JPC589840 JFG589840 IVK589840 ILO589840 IBS589840 HRW589840 HIA589840 GYE589840 GOI589840 GEM589840 FUQ589840 FKU589840 FAY589840 ERC589840 EHG589840 DXK589840 DNO589840 DDS589840 CTW589840 CKA589840 CAE589840 BQI589840 BGM589840 AWQ589840 AMU589840 ACY589840 TC589840 JG589840 K589840 WVS524304 WLW524304 WCA524304 VSE524304 VII524304 UYM524304 UOQ524304 UEU524304 TUY524304 TLC524304 TBG524304 SRK524304 SHO524304 RXS524304 RNW524304 REA524304 QUE524304 QKI524304 QAM524304 PQQ524304 PGU524304 OWY524304 ONC524304 ODG524304 NTK524304 NJO524304 MZS524304 MPW524304 MGA524304 LWE524304 LMI524304 LCM524304 KSQ524304 KIU524304 JYY524304 JPC524304 JFG524304 IVK524304 ILO524304 IBS524304 HRW524304 HIA524304 GYE524304 GOI524304 GEM524304 FUQ524304 FKU524304 FAY524304 ERC524304 EHG524304 DXK524304 DNO524304 DDS524304 CTW524304 CKA524304 CAE524304 BQI524304 BGM524304 AWQ524304 AMU524304 ACY524304 TC524304 JG524304 K524304 WVS458768 WLW458768 WCA458768 VSE458768 VII458768 UYM458768 UOQ458768 UEU458768 TUY458768 TLC458768 TBG458768 SRK458768 SHO458768 RXS458768 RNW458768 REA458768 QUE458768 QKI458768 QAM458768 PQQ458768 PGU458768 OWY458768 ONC458768 ODG458768 NTK458768 NJO458768 MZS458768 MPW458768 MGA458768 LWE458768 LMI458768 LCM458768 KSQ458768 KIU458768 JYY458768 JPC458768 JFG458768 IVK458768 ILO458768 IBS458768 HRW458768 HIA458768 GYE458768 GOI458768 GEM458768 FUQ458768 FKU458768 FAY458768 ERC458768 EHG458768 DXK458768 DNO458768 DDS458768 CTW458768 CKA458768 CAE458768 BQI458768 BGM458768 AWQ458768 AMU458768 ACY458768 TC458768 JG458768 K458768 WVS393232 WLW393232 WCA393232 VSE393232 VII393232 UYM393232 UOQ393232 UEU393232 TUY393232 TLC393232 TBG393232 SRK393232 SHO393232 RXS393232 RNW393232 REA393232 QUE393232 QKI393232 QAM393232 PQQ393232 PGU393232 OWY393232 ONC393232 ODG393232 NTK393232 NJO393232 MZS393232 MPW393232 MGA393232 LWE393232 LMI393232 LCM393232 KSQ393232 KIU393232 JYY393232 JPC393232 JFG393232 IVK393232 ILO393232 IBS393232 HRW393232 HIA393232 GYE393232 GOI393232 GEM393232 FUQ393232 FKU393232 FAY393232 ERC393232 EHG393232 DXK393232 DNO393232 DDS393232 CTW393232 CKA393232 CAE393232 BQI393232 BGM393232 AWQ393232 AMU393232 ACY393232 TC393232 JG393232 K393232 WVS327696 WLW327696 WCA327696 VSE327696 VII327696 UYM327696 UOQ327696 UEU327696 TUY327696 TLC327696 TBG327696 SRK327696 SHO327696 RXS327696 RNW327696 REA327696 QUE327696 QKI327696 QAM327696 PQQ327696 PGU327696 OWY327696 ONC327696 ODG327696 NTK327696 NJO327696 MZS327696 MPW327696 MGA327696 LWE327696 LMI327696 LCM327696 KSQ327696 KIU327696 JYY327696 JPC327696 JFG327696 IVK327696 ILO327696 IBS327696 HRW327696 HIA327696 GYE327696 GOI327696 GEM327696 FUQ327696 FKU327696 FAY327696 ERC327696 EHG327696 DXK327696 DNO327696 DDS327696 CTW327696 CKA327696 CAE327696 BQI327696 BGM327696 AWQ327696 AMU327696 ACY327696 TC327696 JG327696 K327696 WVS262160 WLW262160 WCA262160 VSE262160 VII262160 UYM262160 UOQ262160 UEU262160 TUY262160 TLC262160 TBG262160 SRK262160 SHO262160 RXS262160 RNW262160 REA262160 QUE262160 QKI262160 QAM262160 PQQ262160 PGU262160 OWY262160 ONC262160 ODG262160 NTK262160 NJO262160 MZS262160 MPW262160 MGA262160 LWE262160 LMI262160 LCM262160 KSQ262160 KIU262160 JYY262160 JPC262160 JFG262160 IVK262160 ILO262160 IBS262160 HRW262160 HIA262160 GYE262160 GOI262160 GEM262160 FUQ262160 FKU262160 FAY262160 ERC262160 EHG262160 DXK262160 DNO262160 DDS262160 CTW262160 CKA262160 CAE262160 BQI262160 BGM262160 AWQ262160 AMU262160 ACY262160 TC262160 JG262160 K262160 WVS196624 WLW196624 WCA196624 VSE196624 VII196624 UYM196624 UOQ196624 UEU196624 TUY196624 TLC196624 TBG196624 SRK196624 SHO196624 RXS196624 RNW196624 REA196624 QUE196624 QKI196624 QAM196624 PQQ196624 PGU196624 OWY196624 ONC196624 ODG196624 NTK196624 NJO196624 MZS196624 MPW196624 MGA196624 LWE196624 LMI196624 LCM196624 KSQ196624 KIU196624 JYY196624 JPC196624 JFG196624 IVK196624 ILO196624 IBS196624 HRW196624 HIA196624 GYE196624 GOI196624 GEM196624 FUQ196624 FKU196624 FAY196624 ERC196624 EHG196624 DXK196624 DNO196624 DDS196624 CTW196624 CKA196624 CAE196624 BQI196624 BGM196624 AWQ196624 AMU196624 ACY196624 TC196624 JG196624 K196624 WVS131088 WLW131088 WCA131088 VSE131088 VII131088 UYM131088 UOQ131088 UEU131088 TUY131088 TLC131088 TBG131088 SRK131088 SHO131088 RXS131088 RNW131088 REA131088 QUE131088 QKI131088 QAM131088 PQQ131088 PGU131088 OWY131088 ONC131088 ODG131088 NTK131088 NJO131088 MZS131088 MPW131088 MGA131088 LWE131088 LMI131088 LCM131088 KSQ131088 KIU131088 JYY131088 JPC131088 JFG131088 IVK131088 ILO131088 IBS131088 HRW131088 HIA131088 GYE131088 GOI131088 GEM131088 FUQ131088 FKU131088 FAY131088 ERC131088 EHG131088 DXK131088 DNO131088 DDS131088 CTW131088 CKA131088 CAE131088 BQI131088 BGM131088 AWQ131088 AMU131088 ACY131088 TC131088 JG131088 K131088 WVS65552 WLW65552 WCA65552 VSE65552 VII65552 UYM65552 UOQ65552 UEU65552 TUY65552 TLC65552 TBG65552 SRK65552 SHO65552 RXS65552 RNW65552 REA65552 QUE65552 QKI65552 QAM65552 PQQ65552 PGU65552 OWY65552 ONC65552 ODG65552 NTK65552 NJO65552 MZS65552 MPW65552 MGA65552 LWE65552 LMI65552 LCM65552 KSQ65552 KIU65552 JYY65552 JPC65552 JFG65552 IVK65552 ILO65552 IBS65552 HRW65552 HIA65552 GYE65552 GOI65552 GEM65552 FUQ65552 FKU65552 FAY65552 ERC65552 EHG65552 DXK65552 DNO65552 DDS65552 CTW65552 CKA65552 CAE65552 BQI65552 BGM65552 AWQ65552 AMU65552 ACY65552 TC65552 JG65552 K65552 WVS983035:WVS983044 WLW983035:WLW983044 WCA983035:WCA983044 VSE983035:VSE983044 VII983035:VII983044 UYM983035:UYM983044 UOQ983035:UOQ983044 UEU983035:UEU983044 TUY983035:TUY983044 TLC983035:TLC983044 TBG983035:TBG983044 SRK983035:SRK983044 SHO983035:SHO983044 RXS983035:RXS983044 RNW983035:RNW983044 REA983035:REA983044 QUE983035:QUE983044 QKI983035:QKI983044 QAM983035:QAM983044 PQQ983035:PQQ983044 PGU983035:PGU983044 OWY983035:OWY983044 ONC983035:ONC983044 ODG983035:ODG983044 NTK983035:NTK983044 NJO983035:NJO983044 MZS983035:MZS983044 MPW983035:MPW983044 MGA983035:MGA983044 LWE983035:LWE983044 LMI983035:LMI983044 LCM983035:LCM983044 KSQ983035:KSQ983044 KIU983035:KIU983044 JYY983035:JYY983044 JPC983035:JPC983044 JFG983035:JFG983044 IVK983035:IVK983044 ILO983035:ILO983044 IBS983035:IBS983044 HRW983035:HRW983044 HIA983035:HIA983044 GYE983035:GYE983044 GOI983035:GOI983044 GEM983035:GEM983044 FUQ983035:FUQ983044 FKU983035:FKU983044 FAY983035:FAY983044 ERC983035:ERC983044 EHG983035:EHG983044 DXK983035:DXK983044 DNO983035:DNO983044 DDS983035:DDS983044 CTW983035:CTW983044 CKA983035:CKA983044 CAE983035:CAE983044 BQI983035:BQI983044 BGM983035:BGM983044 AWQ983035:AWQ983044 AMU983035:AMU983044 ACY983035:ACY983044 TC983035:TC983044 JG983035:JG983044 K983035:K983044 WVS917499:WVS917508 WLW917499:WLW917508 WCA917499:WCA917508 VSE917499:VSE917508 VII917499:VII917508 UYM917499:UYM917508 UOQ917499:UOQ917508 UEU917499:UEU917508 TUY917499:TUY917508 TLC917499:TLC917508 TBG917499:TBG917508 SRK917499:SRK917508 SHO917499:SHO917508 RXS917499:RXS917508 RNW917499:RNW917508 REA917499:REA917508 QUE917499:QUE917508 QKI917499:QKI917508 QAM917499:QAM917508 PQQ917499:PQQ917508 PGU917499:PGU917508 OWY917499:OWY917508 ONC917499:ONC917508 ODG917499:ODG917508 NTK917499:NTK917508 NJO917499:NJO917508 MZS917499:MZS917508 MPW917499:MPW917508 MGA917499:MGA917508 LWE917499:LWE917508 LMI917499:LMI917508 LCM917499:LCM917508 KSQ917499:KSQ917508 KIU917499:KIU917508 JYY917499:JYY917508 JPC917499:JPC917508 JFG917499:JFG917508 IVK917499:IVK917508 ILO917499:ILO917508 IBS917499:IBS917508 HRW917499:HRW917508 HIA917499:HIA917508 GYE917499:GYE917508 GOI917499:GOI917508 GEM917499:GEM917508 FUQ917499:FUQ917508 FKU917499:FKU917508 FAY917499:FAY917508 ERC917499:ERC917508 EHG917499:EHG917508 DXK917499:DXK917508 DNO917499:DNO917508 DDS917499:DDS917508 CTW917499:CTW917508 CKA917499:CKA917508 CAE917499:CAE917508 BQI917499:BQI917508 BGM917499:BGM917508 AWQ917499:AWQ917508 AMU917499:AMU917508 ACY917499:ACY917508 TC917499:TC917508 JG917499:JG917508 K917499:K917508 WVS851963:WVS851972 WLW851963:WLW851972 WCA851963:WCA851972 VSE851963:VSE851972 VII851963:VII851972 UYM851963:UYM851972 UOQ851963:UOQ851972 UEU851963:UEU851972 TUY851963:TUY851972 TLC851963:TLC851972 TBG851963:TBG851972 SRK851963:SRK851972 SHO851963:SHO851972 RXS851963:RXS851972 RNW851963:RNW851972 REA851963:REA851972 QUE851963:QUE851972 QKI851963:QKI851972 QAM851963:QAM851972 PQQ851963:PQQ851972 PGU851963:PGU851972 OWY851963:OWY851972 ONC851963:ONC851972 ODG851963:ODG851972 NTK851963:NTK851972 NJO851963:NJO851972 MZS851963:MZS851972 MPW851963:MPW851972 MGA851963:MGA851972 LWE851963:LWE851972 LMI851963:LMI851972 LCM851963:LCM851972 KSQ851963:KSQ851972 KIU851963:KIU851972 JYY851963:JYY851972 JPC851963:JPC851972 JFG851963:JFG851972 IVK851963:IVK851972 ILO851963:ILO851972 IBS851963:IBS851972 HRW851963:HRW851972 HIA851963:HIA851972 GYE851963:GYE851972 GOI851963:GOI851972 GEM851963:GEM851972 FUQ851963:FUQ851972 FKU851963:FKU851972 FAY851963:FAY851972 ERC851963:ERC851972 EHG851963:EHG851972 DXK851963:DXK851972 DNO851963:DNO851972 DDS851963:DDS851972 CTW851963:CTW851972 CKA851963:CKA851972 CAE851963:CAE851972 BQI851963:BQI851972 BGM851963:BGM851972 AWQ851963:AWQ851972 AMU851963:AMU851972 ACY851963:ACY851972 TC851963:TC851972 JG851963:JG851972 K851963:K851972 WVS786427:WVS786436 WLW786427:WLW786436 WCA786427:WCA786436 VSE786427:VSE786436 VII786427:VII786436 UYM786427:UYM786436 UOQ786427:UOQ786436 UEU786427:UEU786436 TUY786427:TUY786436 TLC786427:TLC786436 TBG786427:TBG786436 SRK786427:SRK786436 SHO786427:SHO786436 RXS786427:RXS786436 RNW786427:RNW786436 REA786427:REA786436 QUE786427:QUE786436 QKI786427:QKI786436 QAM786427:QAM786436 PQQ786427:PQQ786436 PGU786427:PGU786436 OWY786427:OWY786436 ONC786427:ONC786436 ODG786427:ODG786436 NTK786427:NTK786436 NJO786427:NJO786436 MZS786427:MZS786436 MPW786427:MPW786436 MGA786427:MGA786436 LWE786427:LWE786436 LMI786427:LMI786436 LCM786427:LCM786436 KSQ786427:KSQ786436 KIU786427:KIU786436 JYY786427:JYY786436 JPC786427:JPC786436 JFG786427:JFG786436 IVK786427:IVK786436 ILO786427:ILO786436 IBS786427:IBS786436 HRW786427:HRW786436 HIA786427:HIA786436 GYE786427:GYE786436 GOI786427:GOI786436 GEM786427:GEM786436 FUQ786427:FUQ786436 FKU786427:FKU786436 FAY786427:FAY786436 ERC786427:ERC786436 EHG786427:EHG786436 DXK786427:DXK786436 DNO786427:DNO786436 DDS786427:DDS786436 CTW786427:CTW786436 CKA786427:CKA786436 CAE786427:CAE786436 BQI786427:BQI786436 BGM786427:BGM786436 AWQ786427:AWQ786436 AMU786427:AMU786436 ACY786427:ACY786436 TC786427:TC786436 JG786427:JG786436 K786427:K786436 WVS720891:WVS720900 WLW720891:WLW720900 WCA720891:WCA720900 VSE720891:VSE720900 VII720891:VII720900 UYM720891:UYM720900 UOQ720891:UOQ720900 UEU720891:UEU720900 TUY720891:TUY720900 TLC720891:TLC720900 TBG720891:TBG720900 SRK720891:SRK720900 SHO720891:SHO720900 RXS720891:RXS720900 RNW720891:RNW720900 REA720891:REA720900 QUE720891:QUE720900 QKI720891:QKI720900 QAM720891:QAM720900 PQQ720891:PQQ720900 PGU720891:PGU720900 OWY720891:OWY720900 ONC720891:ONC720900 ODG720891:ODG720900 NTK720891:NTK720900 NJO720891:NJO720900 MZS720891:MZS720900 MPW720891:MPW720900 MGA720891:MGA720900 LWE720891:LWE720900 LMI720891:LMI720900 LCM720891:LCM720900 KSQ720891:KSQ720900 KIU720891:KIU720900 JYY720891:JYY720900 JPC720891:JPC720900 JFG720891:JFG720900 IVK720891:IVK720900 ILO720891:ILO720900 IBS720891:IBS720900 HRW720891:HRW720900 HIA720891:HIA720900 GYE720891:GYE720900 GOI720891:GOI720900 GEM720891:GEM720900 FUQ720891:FUQ720900 FKU720891:FKU720900 FAY720891:FAY720900 ERC720891:ERC720900 EHG720891:EHG720900 DXK720891:DXK720900 DNO720891:DNO720900 DDS720891:DDS720900 CTW720891:CTW720900 CKA720891:CKA720900 CAE720891:CAE720900 BQI720891:BQI720900 BGM720891:BGM720900 AWQ720891:AWQ720900 AMU720891:AMU720900 ACY720891:ACY720900 TC720891:TC720900 JG720891:JG720900 K720891:K720900 WVS655355:WVS655364 WLW655355:WLW655364 WCA655355:WCA655364 VSE655355:VSE655364 VII655355:VII655364 UYM655355:UYM655364 UOQ655355:UOQ655364 UEU655355:UEU655364 TUY655355:TUY655364 TLC655355:TLC655364 TBG655355:TBG655364 SRK655355:SRK655364 SHO655355:SHO655364 RXS655355:RXS655364 RNW655355:RNW655364 REA655355:REA655364 QUE655355:QUE655364 QKI655355:QKI655364 QAM655355:QAM655364 PQQ655355:PQQ655364 PGU655355:PGU655364 OWY655355:OWY655364 ONC655355:ONC655364 ODG655355:ODG655364 NTK655355:NTK655364 NJO655355:NJO655364 MZS655355:MZS655364 MPW655355:MPW655364 MGA655355:MGA655364 LWE655355:LWE655364 LMI655355:LMI655364 LCM655355:LCM655364 KSQ655355:KSQ655364 KIU655355:KIU655364 JYY655355:JYY655364 JPC655355:JPC655364 JFG655355:JFG655364 IVK655355:IVK655364 ILO655355:ILO655364 IBS655355:IBS655364 HRW655355:HRW655364 HIA655355:HIA655364 GYE655355:GYE655364 GOI655355:GOI655364 GEM655355:GEM655364 FUQ655355:FUQ655364 FKU655355:FKU655364 FAY655355:FAY655364 ERC655355:ERC655364 EHG655355:EHG655364 DXK655355:DXK655364 DNO655355:DNO655364 DDS655355:DDS655364 CTW655355:CTW655364 CKA655355:CKA655364 CAE655355:CAE655364 BQI655355:BQI655364 BGM655355:BGM655364 AWQ655355:AWQ655364 AMU655355:AMU655364 ACY655355:ACY655364 TC655355:TC655364 JG655355:JG655364 K655355:K655364 WVS589819:WVS589828 WLW589819:WLW589828 WCA589819:WCA589828 VSE589819:VSE589828 VII589819:VII589828 UYM589819:UYM589828 UOQ589819:UOQ589828 UEU589819:UEU589828 TUY589819:TUY589828 TLC589819:TLC589828 TBG589819:TBG589828 SRK589819:SRK589828 SHO589819:SHO589828 RXS589819:RXS589828 RNW589819:RNW589828 REA589819:REA589828 QUE589819:QUE589828 QKI589819:QKI589828 QAM589819:QAM589828 PQQ589819:PQQ589828 PGU589819:PGU589828 OWY589819:OWY589828 ONC589819:ONC589828 ODG589819:ODG589828 NTK589819:NTK589828 NJO589819:NJO589828 MZS589819:MZS589828 MPW589819:MPW589828 MGA589819:MGA589828 LWE589819:LWE589828 LMI589819:LMI589828 LCM589819:LCM589828 KSQ589819:KSQ589828 KIU589819:KIU589828 JYY589819:JYY589828 JPC589819:JPC589828 JFG589819:JFG589828 IVK589819:IVK589828 ILO589819:ILO589828 IBS589819:IBS589828 HRW589819:HRW589828 HIA589819:HIA589828 GYE589819:GYE589828 GOI589819:GOI589828 GEM589819:GEM589828 FUQ589819:FUQ589828 FKU589819:FKU589828 FAY589819:FAY589828 ERC589819:ERC589828 EHG589819:EHG589828 DXK589819:DXK589828 DNO589819:DNO589828 DDS589819:DDS589828 CTW589819:CTW589828 CKA589819:CKA589828 CAE589819:CAE589828 BQI589819:BQI589828 BGM589819:BGM589828 AWQ589819:AWQ589828 AMU589819:AMU589828 ACY589819:ACY589828 TC589819:TC589828 JG589819:JG589828 K589819:K589828 WVS524283:WVS524292 WLW524283:WLW524292 WCA524283:WCA524292 VSE524283:VSE524292 VII524283:VII524292 UYM524283:UYM524292 UOQ524283:UOQ524292 UEU524283:UEU524292 TUY524283:TUY524292 TLC524283:TLC524292 TBG524283:TBG524292 SRK524283:SRK524292 SHO524283:SHO524292 RXS524283:RXS524292 RNW524283:RNW524292 REA524283:REA524292 QUE524283:QUE524292 QKI524283:QKI524292 QAM524283:QAM524292 PQQ524283:PQQ524292 PGU524283:PGU524292 OWY524283:OWY524292 ONC524283:ONC524292 ODG524283:ODG524292 NTK524283:NTK524292 NJO524283:NJO524292 MZS524283:MZS524292 MPW524283:MPW524292 MGA524283:MGA524292 LWE524283:LWE524292 LMI524283:LMI524292 LCM524283:LCM524292 KSQ524283:KSQ524292 KIU524283:KIU524292 JYY524283:JYY524292 JPC524283:JPC524292 JFG524283:JFG524292 IVK524283:IVK524292 ILO524283:ILO524292 IBS524283:IBS524292 HRW524283:HRW524292 HIA524283:HIA524292 GYE524283:GYE524292 GOI524283:GOI524292 GEM524283:GEM524292 FUQ524283:FUQ524292 FKU524283:FKU524292 FAY524283:FAY524292 ERC524283:ERC524292 EHG524283:EHG524292 DXK524283:DXK524292 DNO524283:DNO524292 DDS524283:DDS524292 CTW524283:CTW524292 CKA524283:CKA524292 CAE524283:CAE524292 BQI524283:BQI524292 BGM524283:BGM524292 AWQ524283:AWQ524292 AMU524283:AMU524292 ACY524283:ACY524292 TC524283:TC524292 JG524283:JG524292 K524283:K524292 WVS458747:WVS458756 WLW458747:WLW458756 WCA458747:WCA458756 VSE458747:VSE458756 VII458747:VII458756 UYM458747:UYM458756 UOQ458747:UOQ458756 UEU458747:UEU458756 TUY458747:TUY458756 TLC458747:TLC458756 TBG458747:TBG458756 SRK458747:SRK458756 SHO458747:SHO458756 RXS458747:RXS458756 RNW458747:RNW458756 REA458747:REA458756 QUE458747:QUE458756 QKI458747:QKI458756 QAM458747:QAM458756 PQQ458747:PQQ458756 PGU458747:PGU458756 OWY458747:OWY458756 ONC458747:ONC458756 ODG458747:ODG458756 NTK458747:NTK458756 NJO458747:NJO458756 MZS458747:MZS458756 MPW458747:MPW458756 MGA458747:MGA458756 LWE458747:LWE458756 LMI458747:LMI458756 LCM458747:LCM458756 KSQ458747:KSQ458756 KIU458747:KIU458756 JYY458747:JYY458756 JPC458747:JPC458756 JFG458747:JFG458756 IVK458747:IVK458756 ILO458747:ILO458756 IBS458747:IBS458756 HRW458747:HRW458756 HIA458747:HIA458756 GYE458747:GYE458756 GOI458747:GOI458756 GEM458747:GEM458756 FUQ458747:FUQ458756 FKU458747:FKU458756 FAY458747:FAY458756 ERC458747:ERC458756 EHG458747:EHG458756 DXK458747:DXK458756 DNO458747:DNO458756 DDS458747:DDS458756 CTW458747:CTW458756 CKA458747:CKA458756 CAE458747:CAE458756 BQI458747:BQI458756 BGM458747:BGM458756 AWQ458747:AWQ458756 AMU458747:AMU458756 ACY458747:ACY458756 TC458747:TC458756 JG458747:JG458756 K458747:K458756 WVS393211:WVS393220 WLW393211:WLW393220 WCA393211:WCA393220 VSE393211:VSE393220 VII393211:VII393220 UYM393211:UYM393220 UOQ393211:UOQ393220 UEU393211:UEU393220 TUY393211:TUY393220 TLC393211:TLC393220 TBG393211:TBG393220 SRK393211:SRK393220 SHO393211:SHO393220 RXS393211:RXS393220 RNW393211:RNW393220 REA393211:REA393220 QUE393211:QUE393220 QKI393211:QKI393220 QAM393211:QAM393220 PQQ393211:PQQ393220 PGU393211:PGU393220 OWY393211:OWY393220 ONC393211:ONC393220 ODG393211:ODG393220 NTK393211:NTK393220 NJO393211:NJO393220 MZS393211:MZS393220 MPW393211:MPW393220 MGA393211:MGA393220 LWE393211:LWE393220 LMI393211:LMI393220 LCM393211:LCM393220 KSQ393211:KSQ393220 KIU393211:KIU393220 JYY393211:JYY393220 JPC393211:JPC393220 JFG393211:JFG393220 IVK393211:IVK393220 ILO393211:ILO393220 IBS393211:IBS393220 HRW393211:HRW393220 HIA393211:HIA393220 GYE393211:GYE393220 GOI393211:GOI393220 GEM393211:GEM393220 FUQ393211:FUQ393220 FKU393211:FKU393220 FAY393211:FAY393220 ERC393211:ERC393220 EHG393211:EHG393220 DXK393211:DXK393220 DNO393211:DNO393220 DDS393211:DDS393220 CTW393211:CTW393220 CKA393211:CKA393220 CAE393211:CAE393220 BQI393211:BQI393220 BGM393211:BGM393220 AWQ393211:AWQ393220 AMU393211:AMU393220 ACY393211:ACY393220 TC393211:TC393220 JG393211:JG393220 K393211:K393220 WVS327675:WVS327684 WLW327675:WLW327684 WCA327675:WCA327684 VSE327675:VSE327684 VII327675:VII327684 UYM327675:UYM327684 UOQ327675:UOQ327684 UEU327675:UEU327684 TUY327675:TUY327684 TLC327675:TLC327684 TBG327675:TBG327684 SRK327675:SRK327684 SHO327675:SHO327684 RXS327675:RXS327684 RNW327675:RNW327684 REA327675:REA327684 QUE327675:QUE327684 QKI327675:QKI327684 QAM327675:QAM327684 PQQ327675:PQQ327684 PGU327675:PGU327684 OWY327675:OWY327684 ONC327675:ONC327684 ODG327675:ODG327684 NTK327675:NTK327684 NJO327675:NJO327684 MZS327675:MZS327684 MPW327675:MPW327684 MGA327675:MGA327684 LWE327675:LWE327684 LMI327675:LMI327684 LCM327675:LCM327684 KSQ327675:KSQ327684 KIU327675:KIU327684 JYY327675:JYY327684 JPC327675:JPC327684 JFG327675:JFG327684 IVK327675:IVK327684 ILO327675:ILO327684 IBS327675:IBS327684 HRW327675:HRW327684 HIA327675:HIA327684 GYE327675:GYE327684 GOI327675:GOI327684 GEM327675:GEM327684 FUQ327675:FUQ327684 FKU327675:FKU327684 FAY327675:FAY327684 ERC327675:ERC327684 EHG327675:EHG327684 DXK327675:DXK327684 DNO327675:DNO327684 DDS327675:DDS327684 CTW327675:CTW327684 CKA327675:CKA327684 CAE327675:CAE327684 BQI327675:BQI327684 BGM327675:BGM327684 AWQ327675:AWQ327684 AMU327675:AMU327684 ACY327675:ACY327684 TC327675:TC327684 JG327675:JG327684 K327675:K327684 WVS262139:WVS262148 WLW262139:WLW262148 WCA262139:WCA262148 VSE262139:VSE262148 VII262139:VII262148 UYM262139:UYM262148 UOQ262139:UOQ262148 UEU262139:UEU262148 TUY262139:TUY262148 TLC262139:TLC262148 TBG262139:TBG262148 SRK262139:SRK262148 SHO262139:SHO262148 RXS262139:RXS262148 RNW262139:RNW262148 REA262139:REA262148 QUE262139:QUE262148 QKI262139:QKI262148 QAM262139:QAM262148 PQQ262139:PQQ262148 PGU262139:PGU262148 OWY262139:OWY262148 ONC262139:ONC262148 ODG262139:ODG262148 NTK262139:NTK262148 NJO262139:NJO262148 MZS262139:MZS262148 MPW262139:MPW262148 MGA262139:MGA262148 LWE262139:LWE262148 LMI262139:LMI262148 LCM262139:LCM262148 KSQ262139:KSQ262148 KIU262139:KIU262148 JYY262139:JYY262148 JPC262139:JPC262148 JFG262139:JFG262148 IVK262139:IVK262148 ILO262139:ILO262148 IBS262139:IBS262148 HRW262139:HRW262148 HIA262139:HIA262148 GYE262139:GYE262148 GOI262139:GOI262148 GEM262139:GEM262148 FUQ262139:FUQ262148 FKU262139:FKU262148 FAY262139:FAY262148 ERC262139:ERC262148 EHG262139:EHG262148 DXK262139:DXK262148 DNO262139:DNO262148 DDS262139:DDS262148 CTW262139:CTW262148 CKA262139:CKA262148 CAE262139:CAE262148 BQI262139:BQI262148 BGM262139:BGM262148 AWQ262139:AWQ262148 AMU262139:AMU262148 ACY262139:ACY262148 TC262139:TC262148 JG262139:JG262148 K262139:K262148 WVS196603:WVS196612 WLW196603:WLW196612 WCA196603:WCA196612 VSE196603:VSE196612 VII196603:VII196612 UYM196603:UYM196612 UOQ196603:UOQ196612 UEU196603:UEU196612 TUY196603:TUY196612 TLC196603:TLC196612 TBG196603:TBG196612 SRK196603:SRK196612 SHO196603:SHO196612 RXS196603:RXS196612 RNW196603:RNW196612 REA196603:REA196612 QUE196603:QUE196612 QKI196603:QKI196612 QAM196603:QAM196612 PQQ196603:PQQ196612 PGU196603:PGU196612 OWY196603:OWY196612 ONC196603:ONC196612 ODG196603:ODG196612 NTK196603:NTK196612 NJO196603:NJO196612 MZS196603:MZS196612 MPW196603:MPW196612 MGA196603:MGA196612 LWE196603:LWE196612 LMI196603:LMI196612 LCM196603:LCM196612 KSQ196603:KSQ196612 KIU196603:KIU196612 JYY196603:JYY196612 JPC196603:JPC196612 JFG196603:JFG196612 IVK196603:IVK196612 ILO196603:ILO196612 IBS196603:IBS196612 HRW196603:HRW196612 HIA196603:HIA196612 GYE196603:GYE196612 GOI196603:GOI196612 GEM196603:GEM196612 FUQ196603:FUQ196612 FKU196603:FKU196612 FAY196603:FAY196612 ERC196603:ERC196612 EHG196603:EHG196612 DXK196603:DXK196612 DNO196603:DNO196612 DDS196603:DDS196612 CTW196603:CTW196612 CKA196603:CKA196612 CAE196603:CAE196612 BQI196603:BQI196612 BGM196603:BGM196612 AWQ196603:AWQ196612 AMU196603:AMU196612 ACY196603:ACY196612 TC196603:TC196612 JG196603:JG196612 K196603:K196612 WVS131067:WVS131076 WLW131067:WLW131076 WCA131067:WCA131076 VSE131067:VSE131076 VII131067:VII131076 UYM131067:UYM131076 UOQ131067:UOQ131076 UEU131067:UEU131076 TUY131067:TUY131076 TLC131067:TLC131076 TBG131067:TBG131076 SRK131067:SRK131076 SHO131067:SHO131076 RXS131067:RXS131076 RNW131067:RNW131076 REA131067:REA131076 QUE131067:QUE131076 QKI131067:QKI131076 QAM131067:QAM131076 PQQ131067:PQQ131076 PGU131067:PGU131076 OWY131067:OWY131076 ONC131067:ONC131076 ODG131067:ODG131076 NTK131067:NTK131076 NJO131067:NJO131076 MZS131067:MZS131076 MPW131067:MPW131076 MGA131067:MGA131076 LWE131067:LWE131076 LMI131067:LMI131076 LCM131067:LCM131076 KSQ131067:KSQ131076 KIU131067:KIU131076 JYY131067:JYY131076 JPC131067:JPC131076 JFG131067:JFG131076 IVK131067:IVK131076 ILO131067:ILO131076 IBS131067:IBS131076 HRW131067:HRW131076 HIA131067:HIA131076 GYE131067:GYE131076 GOI131067:GOI131076 GEM131067:GEM131076 FUQ131067:FUQ131076 FKU131067:FKU131076 FAY131067:FAY131076 ERC131067:ERC131076 EHG131067:EHG131076 DXK131067:DXK131076 DNO131067:DNO131076 DDS131067:DDS131076 CTW131067:CTW131076 CKA131067:CKA131076 CAE131067:CAE131076 BQI131067:BQI131076 BGM131067:BGM131076 AWQ131067:AWQ131076 AMU131067:AMU131076 ACY131067:ACY131076 TC131067:TC131076 JG131067:JG131076 K131067:K131076 WVS65531:WVS65540 WLW65531:WLW65540 WCA65531:WCA65540 VSE65531:VSE65540 VII65531:VII65540 UYM65531:UYM65540 UOQ65531:UOQ65540 UEU65531:UEU65540 TUY65531:TUY65540 TLC65531:TLC65540 TBG65531:TBG65540 SRK65531:SRK65540 SHO65531:SHO65540 RXS65531:RXS65540 RNW65531:RNW65540 REA65531:REA65540 QUE65531:QUE65540 QKI65531:QKI65540 QAM65531:QAM65540 PQQ65531:PQQ65540 PGU65531:PGU65540 OWY65531:OWY65540 ONC65531:ONC65540 ODG65531:ODG65540 NTK65531:NTK65540 NJO65531:NJO65540 MZS65531:MZS65540 MPW65531:MPW65540 MGA65531:MGA65540 LWE65531:LWE65540 LMI65531:LMI65540 LCM65531:LCM65540 KSQ65531:KSQ65540 KIU65531:KIU65540 JYY65531:JYY65540 JPC65531:JPC65540 JFG65531:JFG65540 IVK65531:IVK65540 ILO65531:ILO65540 IBS65531:IBS65540 HRW65531:HRW65540 HIA65531:HIA65540 GYE65531:GYE65540 GOI65531:GOI65540 GEM65531:GEM65540 FUQ65531:FUQ65540 FKU65531:FKU65540 FAY65531:FAY65540 ERC65531:ERC65540 EHG65531:EHG65540 DXK65531:DXK65540 DNO65531:DNO65540 DDS65531:DDS65540 CTW65531:CTW65540 CKA65531:CKA65540 CAE65531:CAE65540 BQI65531:BQI65540 BGM65531:BGM65540 AWQ65531:AWQ65540 AMU65531:AMU65540 ACY65531:ACY65540 TC65531:TC65540 JG65531:JG65540 K65531:K65540 WVS48:WVS59 WLW48:WLW59 WCA48:WCA59 VSE48:VSE59 VII48:VII59 UYM48:UYM59 UOQ48:UOQ59 UEU48:UEU59 TUY48:TUY59 TLC48:TLC59 TBG48:TBG59 SRK48:SRK59 SHO48:SHO59 RXS48:RXS59 RNW48:RNW59 REA48:REA59 QUE48:QUE59 QKI48:QKI59 QAM48:QAM59 PQQ48:PQQ59 PGU48:PGU59 OWY48:OWY59 ONC48:ONC59 ODG48:ODG59 NTK48:NTK59 NJO48:NJO59 MZS48:MZS59 MPW48:MPW59 MGA48:MGA59 LWE48:LWE59 LMI48:LMI59 LCM48:LCM59 KSQ48:KSQ59 KIU48:KIU59 JYY48:JYY59 JPC48:JPC59 JFG48:JFG59 IVK48:IVK59 ILO48:ILO59 IBS48:IBS59 HRW48:HRW59 HIA48:HIA59 GYE48:GYE59 GOI48:GOI59 GEM48:GEM59 FUQ48:FUQ59 FKU48:FKU59 FAY48:FAY59 ERC48:ERC59 EHG48:EHG59 DXK48:DXK59 DNO48:DNO59 DDS48:DDS59 CTW48:CTW59 CKA48:CKA59 CAE48:CAE59 BQI48:BQI59 BGM48:BGM59 AWQ48:AWQ59 AMU48:AMU59 ACY48:ACY59 TC48:TC59 JG48:JG59 JG41:JG42 WVS983030:WVS983031 WLW983030:WLW983031 WCA983030:WCA983031 VSE983030:VSE983031 VII983030:VII983031 UYM983030:UYM983031 UOQ983030:UOQ983031 UEU983030:UEU983031 TUY983030:TUY983031 TLC983030:TLC983031 TBG983030:TBG983031 SRK983030:SRK983031 SHO983030:SHO983031 RXS983030:RXS983031 RNW983030:RNW983031 REA983030:REA983031 QUE983030:QUE983031 QKI983030:QKI983031 QAM983030:QAM983031 PQQ983030:PQQ983031 PGU983030:PGU983031 OWY983030:OWY983031 ONC983030:ONC983031 ODG983030:ODG983031 NTK983030:NTK983031 NJO983030:NJO983031 MZS983030:MZS983031 MPW983030:MPW983031 MGA983030:MGA983031 LWE983030:LWE983031 LMI983030:LMI983031 LCM983030:LCM983031 KSQ983030:KSQ983031 KIU983030:KIU983031 JYY983030:JYY983031 JPC983030:JPC983031 JFG983030:JFG983031 IVK983030:IVK983031 ILO983030:ILO983031 IBS983030:IBS983031 HRW983030:HRW983031 HIA983030:HIA983031 GYE983030:GYE983031 GOI983030:GOI983031 GEM983030:GEM983031 FUQ983030:FUQ983031 FKU983030:FKU983031 FAY983030:FAY983031 ERC983030:ERC983031 EHG983030:EHG983031 DXK983030:DXK983031 DNO983030:DNO983031 DDS983030:DDS983031 CTW983030:CTW983031 CKA983030:CKA983031 CAE983030:CAE983031 BQI983030:BQI983031 BGM983030:BGM983031 AWQ983030:AWQ983031 AMU983030:AMU983031 ACY983030:ACY983031 TC983030:TC983031 JG983030:JG983031 K983030:K983031 WVS917494:WVS917495 WLW917494:WLW917495 WCA917494:WCA917495 VSE917494:VSE917495 VII917494:VII917495 UYM917494:UYM917495 UOQ917494:UOQ917495 UEU917494:UEU917495 TUY917494:TUY917495 TLC917494:TLC917495 TBG917494:TBG917495 SRK917494:SRK917495 SHO917494:SHO917495 RXS917494:RXS917495 RNW917494:RNW917495 REA917494:REA917495 QUE917494:QUE917495 QKI917494:QKI917495 QAM917494:QAM917495 PQQ917494:PQQ917495 PGU917494:PGU917495 OWY917494:OWY917495 ONC917494:ONC917495 ODG917494:ODG917495 NTK917494:NTK917495 NJO917494:NJO917495 MZS917494:MZS917495 MPW917494:MPW917495 MGA917494:MGA917495 LWE917494:LWE917495 LMI917494:LMI917495 LCM917494:LCM917495 KSQ917494:KSQ917495 KIU917494:KIU917495 JYY917494:JYY917495 JPC917494:JPC917495 JFG917494:JFG917495 IVK917494:IVK917495 ILO917494:ILO917495 IBS917494:IBS917495 HRW917494:HRW917495 HIA917494:HIA917495 GYE917494:GYE917495 GOI917494:GOI917495 GEM917494:GEM917495 FUQ917494:FUQ917495 FKU917494:FKU917495 FAY917494:FAY917495 ERC917494:ERC917495 EHG917494:EHG917495 DXK917494:DXK917495 DNO917494:DNO917495 DDS917494:DDS917495 CTW917494:CTW917495 CKA917494:CKA917495 CAE917494:CAE917495 BQI917494:BQI917495 BGM917494:BGM917495 AWQ917494:AWQ917495 AMU917494:AMU917495 ACY917494:ACY917495 TC917494:TC917495 JG917494:JG917495 K917494:K917495 WVS851958:WVS851959 WLW851958:WLW851959 WCA851958:WCA851959 VSE851958:VSE851959 VII851958:VII851959 UYM851958:UYM851959 UOQ851958:UOQ851959 UEU851958:UEU851959 TUY851958:TUY851959 TLC851958:TLC851959 TBG851958:TBG851959 SRK851958:SRK851959 SHO851958:SHO851959 RXS851958:RXS851959 RNW851958:RNW851959 REA851958:REA851959 QUE851958:QUE851959 QKI851958:QKI851959 QAM851958:QAM851959 PQQ851958:PQQ851959 PGU851958:PGU851959 OWY851958:OWY851959 ONC851958:ONC851959 ODG851958:ODG851959 NTK851958:NTK851959 NJO851958:NJO851959 MZS851958:MZS851959 MPW851958:MPW851959 MGA851958:MGA851959 LWE851958:LWE851959 LMI851958:LMI851959 LCM851958:LCM851959 KSQ851958:KSQ851959 KIU851958:KIU851959 JYY851958:JYY851959 JPC851958:JPC851959 JFG851958:JFG851959 IVK851958:IVK851959 ILO851958:ILO851959 IBS851958:IBS851959 HRW851958:HRW851959 HIA851958:HIA851959 GYE851958:GYE851959 GOI851958:GOI851959 GEM851958:GEM851959 FUQ851958:FUQ851959 FKU851958:FKU851959 FAY851958:FAY851959 ERC851958:ERC851959 EHG851958:EHG851959 DXK851958:DXK851959 DNO851958:DNO851959 DDS851958:DDS851959 CTW851958:CTW851959 CKA851958:CKA851959 CAE851958:CAE851959 BQI851958:BQI851959 BGM851958:BGM851959 AWQ851958:AWQ851959 AMU851958:AMU851959 ACY851958:ACY851959 TC851958:TC851959 JG851958:JG851959 K851958:K851959 WVS786422:WVS786423 WLW786422:WLW786423 WCA786422:WCA786423 VSE786422:VSE786423 VII786422:VII786423 UYM786422:UYM786423 UOQ786422:UOQ786423 UEU786422:UEU786423 TUY786422:TUY786423 TLC786422:TLC786423 TBG786422:TBG786423 SRK786422:SRK786423 SHO786422:SHO786423 RXS786422:RXS786423 RNW786422:RNW786423 REA786422:REA786423 QUE786422:QUE786423 QKI786422:QKI786423 QAM786422:QAM786423 PQQ786422:PQQ786423 PGU786422:PGU786423 OWY786422:OWY786423 ONC786422:ONC786423 ODG786422:ODG786423 NTK786422:NTK786423 NJO786422:NJO786423 MZS786422:MZS786423 MPW786422:MPW786423 MGA786422:MGA786423 LWE786422:LWE786423 LMI786422:LMI786423 LCM786422:LCM786423 KSQ786422:KSQ786423 KIU786422:KIU786423 JYY786422:JYY786423 JPC786422:JPC786423 JFG786422:JFG786423 IVK786422:IVK786423 ILO786422:ILO786423 IBS786422:IBS786423 HRW786422:HRW786423 HIA786422:HIA786423 GYE786422:GYE786423 GOI786422:GOI786423 GEM786422:GEM786423 FUQ786422:FUQ786423 FKU786422:FKU786423 FAY786422:FAY786423 ERC786422:ERC786423 EHG786422:EHG786423 DXK786422:DXK786423 DNO786422:DNO786423 DDS786422:DDS786423 CTW786422:CTW786423 CKA786422:CKA786423 CAE786422:CAE786423 BQI786422:BQI786423 BGM786422:BGM786423 AWQ786422:AWQ786423 AMU786422:AMU786423 ACY786422:ACY786423 TC786422:TC786423 JG786422:JG786423 K786422:K786423 WVS720886:WVS720887 WLW720886:WLW720887 WCA720886:WCA720887 VSE720886:VSE720887 VII720886:VII720887 UYM720886:UYM720887 UOQ720886:UOQ720887 UEU720886:UEU720887 TUY720886:TUY720887 TLC720886:TLC720887 TBG720886:TBG720887 SRK720886:SRK720887 SHO720886:SHO720887 RXS720886:RXS720887 RNW720886:RNW720887 REA720886:REA720887 QUE720886:QUE720887 QKI720886:QKI720887 QAM720886:QAM720887 PQQ720886:PQQ720887 PGU720886:PGU720887 OWY720886:OWY720887 ONC720886:ONC720887 ODG720886:ODG720887 NTK720886:NTK720887 NJO720886:NJO720887 MZS720886:MZS720887 MPW720886:MPW720887 MGA720886:MGA720887 LWE720886:LWE720887 LMI720886:LMI720887 LCM720886:LCM720887 KSQ720886:KSQ720887 KIU720886:KIU720887 JYY720886:JYY720887 JPC720886:JPC720887 JFG720886:JFG720887 IVK720886:IVK720887 ILO720886:ILO720887 IBS720886:IBS720887 HRW720886:HRW720887 HIA720886:HIA720887 GYE720886:GYE720887 GOI720886:GOI720887 GEM720886:GEM720887 FUQ720886:FUQ720887 FKU720886:FKU720887 FAY720886:FAY720887 ERC720886:ERC720887 EHG720886:EHG720887 DXK720886:DXK720887 DNO720886:DNO720887 DDS720886:DDS720887 CTW720886:CTW720887 CKA720886:CKA720887 CAE720886:CAE720887 BQI720886:BQI720887 BGM720886:BGM720887 AWQ720886:AWQ720887 AMU720886:AMU720887 ACY720886:ACY720887 TC720886:TC720887 JG720886:JG720887 K720886:K720887 WVS655350:WVS655351 WLW655350:WLW655351 WCA655350:WCA655351 VSE655350:VSE655351 VII655350:VII655351 UYM655350:UYM655351 UOQ655350:UOQ655351 UEU655350:UEU655351 TUY655350:TUY655351 TLC655350:TLC655351 TBG655350:TBG655351 SRK655350:SRK655351 SHO655350:SHO655351 RXS655350:RXS655351 RNW655350:RNW655351 REA655350:REA655351 QUE655350:QUE655351 QKI655350:QKI655351 QAM655350:QAM655351 PQQ655350:PQQ655351 PGU655350:PGU655351 OWY655350:OWY655351 ONC655350:ONC655351 ODG655350:ODG655351 NTK655350:NTK655351 NJO655350:NJO655351 MZS655350:MZS655351 MPW655350:MPW655351 MGA655350:MGA655351 LWE655350:LWE655351 LMI655350:LMI655351 LCM655350:LCM655351 KSQ655350:KSQ655351 KIU655350:KIU655351 JYY655350:JYY655351 JPC655350:JPC655351 JFG655350:JFG655351 IVK655350:IVK655351 ILO655350:ILO655351 IBS655350:IBS655351 HRW655350:HRW655351 HIA655350:HIA655351 GYE655350:GYE655351 GOI655350:GOI655351 GEM655350:GEM655351 FUQ655350:FUQ655351 FKU655350:FKU655351 FAY655350:FAY655351 ERC655350:ERC655351 EHG655350:EHG655351 DXK655350:DXK655351 DNO655350:DNO655351 DDS655350:DDS655351 CTW655350:CTW655351 CKA655350:CKA655351 CAE655350:CAE655351 BQI655350:BQI655351 BGM655350:BGM655351 AWQ655350:AWQ655351 AMU655350:AMU655351 ACY655350:ACY655351 TC655350:TC655351 JG655350:JG655351 K655350:K655351 WVS589814:WVS589815 WLW589814:WLW589815 WCA589814:WCA589815 VSE589814:VSE589815 VII589814:VII589815 UYM589814:UYM589815 UOQ589814:UOQ589815 UEU589814:UEU589815 TUY589814:TUY589815 TLC589814:TLC589815 TBG589814:TBG589815 SRK589814:SRK589815 SHO589814:SHO589815 RXS589814:RXS589815 RNW589814:RNW589815 REA589814:REA589815 QUE589814:QUE589815 QKI589814:QKI589815 QAM589814:QAM589815 PQQ589814:PQQ589815 PGU589814:PGU589815 OWY589814:OWY589815 ONC589814:ONC589815 ODG589814:ODG589815 NTK589814:NTK589815 NJO589814:NJO589815 MZS589814:MZS589815 MPW589814:MPW589815 MGA589814:MGA589815 LWE589814:LWE589815 LMI589814:LMI589815 LCM589814:LCM589815 KSQ589814:KSQ589815 KIU589814:KIU589815 JYY589814:JYY589815 JPC589814:JPC589815 JFG589814:JFG589815 IVK589814:IVK589815 ILO589814:ILO589815 IBS589814:IBS589815 HRW589814:HRW589815 HIA589814:HIA589815 GYE589814:GYE589815 GOI589814:GOI589815 GEM589814:GEM589815 FUQ589814:FUQ589815 FKU589814:FKU589815 FAY589814:FAY589815 ERC589814:ERC589815 EHG589814:EHG589815 DXK589814:DXK589815 DNO589814:DNO589815 DDS589814:DDS589815 CTW589814:CTW589815 CKA589814:CKA589815 CAE589814:CAE589815 BQI589814:BQI589815 BGM589814:BGM589815 AWQ589814:AWQ589815 AMU589814:AMU589815 ACY589814:ACY589815 TC589814:TC589815 JG589814:JG589815 K589814:K589815 WVS524278:WVS524279 WLW524278:WLW524279 WCA524278:WCA524279 VSE524278:VSE524279 VII524278:VII524279 UYM524278:UYM524279 UOQ524278:UOQ524279 UEU524278:UEU524279 TUY524278:TUY524279 TLC524278:TLC524279 TBG524278:TBG524279 SRK524278:SRK524279 SHO524278:SHO524279 RXS524278:RXS524279 RNW524278:RNW524279 REA524278:REA524279 QUE524278:QUE524279 QKI524278:QKI524279 QAM524278:QAM524279 PQQ524278:PQQ524279 PGU524278:PGU524279 OWY524278:OWY524279 ONC524278:ONC524279 ODG524278:ODG524279 NTK524278:NTK524279 NJO524278:NJO524279 MZS524278:MZS524279 MPW524278:MPW524279 MGA524278:MGA524279 LWE524278:LWE524279 LMI524278:LMI524279 LCM524278:LCM524279 KSQ524278:KSQ524279 KIU524278:KIU524279 JYY524278:JYY524279 JPC524278:JPC524279 JFG524278:JFG524279 IVK524278:IVK524279 ILO524278:ILO524279 IBS524278:IBS524279 HRW524278:HRW524279 HIA524278:HIA524279 GYE524278:GYE524279 GOI524278:GOI524279 GEM524278:GEM524279 FUQ524278:FUQ524279 FKU524278:FKU524279 FAY524278:FAY524279 ERC524278:ERC524279 EHG524278:EHG524279 DXK524278:DXK524279 DNO524278:DNO524279 DDS524278:DDS524279 CTW524278:CTW524279 CKA524278:CKA524279 CAE524278:CAE524279 BQI524278:BQI524279 BGM524278:BGM524279 AWQ524278:AWQ524279 AMU524278:AMU524279 ACY524278:ACY524279 TC524278:TC524279 JG524278:JG524279 K524278:K524279 WVS458742:WVS458743 WLW458742:WLW458743 WCA458742:WCA458743 VSE458742:VSE458743 VII458742:VII458743 UYM458742:UYM458743 UOQ458742:UOQ458743 UEU458742:UEU458743 TUY458742:TUY458743 TLC458742:TLC458743 TBG458742:TBG458743 SRK458742:SRK458743 SHO458742:SHO458743 RXS458742:RXS458743 RNW458742:RNW458743 REA458742:REA458743 QUE458742:QUE458743 QKI458742:QKI458743 QAM458742:QAM458743 PQQ458742:PQQ458743 PGU458742:PGU458743 OWY458742:OWY458743 ONC458742:ONC458743 ODG458742:ODG458743 NTK458742:NTK458743 NJO458742:NJO458743 MZS458742:MZS458743 MPW458742:MPW458743 MGA458742:MGA458743 LWE458742:LWE458743 LMI458742:LMI458743 LCM458742:LCM458743 KSQ458742:KSQ458743 KIU458742:KIU458743 JYY458742:JYY458743 JPC458742:JPC458743 JFG458742:JFG458743 IVK458742:IVK458743 ILO458742:ILO458743 IBS458742:IBS458743 HRW458742:HRW458743 HIA458742:HIA458743 GYE458742:GYE458743 GOI458742:GOI458743 GEM458742:GEM458743 FUQ458742:FUQ458743 FKU458742:FKU458743 FAY458742:FAY458743 ERC458742:ERC458743 EHG458742:EHG458743 DXK458742:DXK458743 DNO458742:DNO458743 DDS458742:DDS458743 CTW458742:CTW458743 CKA458742:CKA458743 CAE458742:CAE458743 BQI458742:BQI458743 BGM458742:BGM458743 AWQ458742:AWQ458743 AMU458742:AMU458743 ACY458742:ACY458743 TC458742:TC458743 JG458742:JG458743 K458742:K458743 WVS393206:WVS393207 WLW393206:WLW393207 WCA393206:WCA393207 VSE393206:VSE393207 VII393206:VII393207 UYM393206:UYM393207 UOQ393206:UOQ393207 UEU393206:UEU393207 TUY393206:TUY393207 TLC393206:TLC393207 TBG393206:TBG393207 SRK393206:SRK393207 SHO393206:SHO393207 RXS393206:RXS393207 RNW393206:RNW393207 REA393206:REA393207 QUE393206:QUE393207 QKI393206:QKI393207 QAM393206:QAM393207 PQQ393206:PQQ393207 PGU393206:PGU393207 OWY393206:OWY393207 ONC393206:ONC393207 ODG393206:ODG393207 NTK393206:NTK393207 NJO393206:NJO393207 MZS393206:MZS393207 MPW393206:MPW393207 MGA393206:MGA393207 LWE393206:LWE393207 LMI393206:LMI393207 LCM393206:LCM393207 KSQ393206:KSQ393207 KIU393206:KIU393207 JYY393206:JYY393207 JPC393206:JPC393207 JFG393206:JFG393207 IVK393206:IVK393207 ILO393206:ILO393207 IBS393206:IBS393207 HRW393206:HRW393207 HIA393206:HIA393207 GYE393206:GYE393207 GOI393206:GOI393207 GEM393206:GEM393207 FUQ393206:FUQ393207 FKU393206:FKU393207 FAY393206:FAY393207 ERC393206:ERC393207 EHG393206:EHG393207 DXK393206:DXK393207 DNO393206:DNO393207 DDS393206:DDS393207 CTW393206:CTW393207 CKA393206:CKA393207 CAE393206:CAE393207 BQI393206:BQI393207 BGM393206:BGM393207 AWQ393206:AWQ393207 AMU393206:AMU393207 ACY393206:ACY393207 TC393206:TC393207 JG393206:JG393207 K393206:K393207 WVS327670:WVS327671 WLW327670:WLW327671 WCA327670:WCA327671 VSE327670:VSE327671 VII327670:VII327671 UYM327670:UYM327671 UOQ327670:UOQ327671 UEU327670:UEU327671 TUY327670:TUY327671 TLC327670:TLC327671 TBG327670:TBG327671 SRK327670:SRK327671 SHO327670:SHO327671 RXS327670:RXS327671 RNW327670:RNW327671 REA327670:REA327671 QUE327670:QUE327671 QKI327670:QKI327671 QAM327670:QAM327671 PQQ327670:PQQ327671 PGU327670:PGU327671 OWY327670:OWY327671 ONC327670:ONC327671 ODG327670:ODG327671 NTK327670:NTK327671 NJO327670:NJO327671 MZS327670:MZS327671 MPW327670:MPW327671 MGA327670:MGA327671 LWE327670:LWE327671 LMI327670:LMI327671 LCM327670:LCM327671 KSQ327670:KSQ327671 KIU327670:KIU327671 JYY327670:JYY327671 JPC327670:JPC327671 JFG327670:JFG327671 IVK327670:IVK327671 ILO327670:ILO327671 IBS327670:IBS327671 HRW327670:HRW327671 HIA327670:HIA327671 GYE327670:GYE327671 GOI327670:GOI327671 GEM327670:GEM327671 FUQ327670:FUQ327671 FKU327670:FKU327671 FAY327670:FAY327671 ERC327670:ERC327671 EHG327670:EHG327671 DXK327670:DXK327671 DNO327670:DNO327671 DDS327670:DDS327671 CTW327670:CTW327671 CKA327670:CKA327671 CAE327670:CAE327671 BQI327670:BQI327671 BGM327670:BGM327671 AWQ327670:AWQ327671 AMU327670:AMU327671 ACY327670:ACY327671 TC327670:TC327671 JG327670:JG327671 K327670:K327671 WVS262134:WVS262135 WLW262134:WLW262135 WCA262134:WCA262135 VSE262134:VSE262135 VII262134:VII262135 UYM262134:UYM262135 UOQ262134:UOQ262135 UEU262134:UEU262135 TUY262134:TUY262135 TLC262134:TLC262135 TBG262134:TBG262135 SRK262134:SRK262135 SHO262134:SHO262135 RXS262134:RXS262135 RNW262134:RNW262135 REA262134:REA262135 QUE262134:QUE262135 QKI262134:QKI262135 QAM262134:QAM262135 PQQ262134:PQQ262135 PGU262134:PGU262135 OWY262134:OWY262135 ONC262134:ONC262135 ODG262134:ODG262135 NTK262134:NTK262135 NJO262134:NJO262135 MZS262134:MZS262135 MPW262134:MPW262135 MGA262134:MGA262135 LWE262134:LWE262135 LMI262134:LMI262135 LCM262134:LCM262135 KSQ262134:KSQ262135 KIU262134:KIU262135 JYY262134:JYY262135 JPC262134:JPC262135 JFG262134:JFG262135 IVK262134:IVK262135 ILO262134:ILO262135 IBS262134:IBS262135 HRW262134:HRW262135 HIA262134:HIA262135 GYE262134:GYE262135 GOI262134:GOI262135 GEM262134:GEM262135 FUQ262134:FUQ262135 FKU262134:FKU262135 FAY262134:FAY262135 ERC262134:ERC262135 EHG262134:EHG262135 DXK262134:DXK262135 DNO262134:DNO262135 DDS262134:DDS262135 CTW262134:CTW262135 CKA262134:CKA262135 CAE262134:CAE262135 BQI262134:BQI262135 BGM262134:BGM262135 AWQ262134:AWQ262135 AMU262134:AMU262135 ACY262134:ACY262135 TC262134:TC262135 JG262134:JG262135 K262134:K262135 WVS196598:WVS196599 WLW196598:WLW196599 WCA196598:WCA196599 VSE196598:VSE196599 VII196598:VII196599 UYM196598:UYM196599 UOQ196598:UOQ196599 UEU196598:UEU196599 TUY196598:TUY196599 TLC196598:TLC196599 TBG196598:TBG196599 SRK196598:SRK196599 SHO196598:SHO196599 RXS196598:RXS196599 RNW196598:RNW196599 REA196598:REA196599 QUE196598:QUE196599 QKI196598:QKI196599 QAM196598:QAM196599 PQQ196598:PQQ196599 PGU196598:PGU196599 OWY196598:OWY196599 ONC196598:ONC196599 ODG196598:ODG196599 NTK196598:NTK196599 NJO196598:NJO196599 MZS196598:MZS196599 MPW196598:MPW196599 MGA196598:MGA196599 LWE196598:LWE196599 LMI196598:LMI196599 LCM196598:LCM196599 KSQ196598:KSQ196599 KIU196598:KIU196599 JYY196598:JYY196599 JPC196598:JPC196599 JFG196598:JFG196599 IVK196598:IVK196599 ILO196598:ILO196599 IBS196598:IBS196599 HRW196598:HRW196599 HIA196598:HIA196599 GYE196598:GYE196599 GOI196598:GOI196599 GEM196598:GEM196599 FUQ196598:FUQ196599 FKU196598:FKU196599 FAY196598:FAY196599 ERC196598:ERC196599 EHG196598:EHG196599 DXK196598:DXK196599 DNO196598:DNO196599 DDS196598:DDS196599 CTW196598:CTW196599 CKA196598:CKA196599 CAE196598:CAE196599 BQI196598:BQI196599 BGM196598:BGM196599 AWQ196598:AWQ196599 AMU196598:AMU196599 ACY196598:ACY196599 TC196598:TC196599 JG196598:JG196599 K196598:K196599 WVS131062:WVS131063 WLW131062:WLW131063 WCA131062:WCA131063 VSE131062:VSE131063 VII131062:VII131063 UYM131062:UYM131063 UOQ131062:UOQ131063 UEU131062:UEU131063 TUY131062:TUY131063 TLC131062:TLC131063 TBG131062:TBG131063 SRK131062:SRK131063 SHO131062:SHO131063 RXS131062:RXS131063 RNW131062:RNW131063 REA131062:REA131063 QUE131062:QUE131063 QKI131062:QKI131063 QAM131062:QAM131063 PQQ131062:PQQ131063 PGU131062:PGU131063 OWY131062:OWY131063 ONC131062:ONC131063 ODG131062:ODG131063 NTK131062:NTK131063 NJO131062:NJO131063 MZS131062:MZS131063 MPW131062:MPW131063 MGA131062:MGA131063 LWE131062:LWE131063 LMI131062:LMI131063 LCM131062:LCM131063 KSQ131062:KSQ131063 KIU131062:KIU131063 JYY131062:JYY131063 JPC131062:JPC131063 JFG131062:JFG131063 IVK131062:IVK131063 ILO131062:ILO131063 IBS131062:IBS131063 HRW131062:HRW131063 HIA131062:HIA131063 GYE131062:GYE131063 GOI131062:GOI131063 GEM131062:GEM131063 FUQ131062:FUQ131063 FKU131062:FKU131063 FAY131062:FAY131063 ERC131062:ERC131063 EHG131062:EHG131063 DXK131062:DXK131063 DNO131062:DNO131063 DDS131062:DDS131063 CTW131062:CTW131063 CKA131062:CKA131063 CAE131062:CAE131063 BQI131062:BQI131063 BGM131062:BGM131063 AWQ131062:AWQ131063 AMU131062:AMU131063 ACY131062:ACY131063 TC131062:TC131063 JG131062:JG131063 K131062:K131063 WVS65526:WVS65527 WLW65526:WLW65527 WCA65526:WCA65527 VSE65526:VSE65527 VII65526:VII65527 UYM65526:UYM65527 UOQ65526:UOQ65527 UEU65526:UEU65527 TUY65526:TUY65527 TLC65526:TLC65527 TBG65526:TBG65527 SRK65526:SRK65527 SHO65526:SHO65527 RXS65526:RXS65527 RNW65526:RNW65527 REA65526:REA65527 QUE65526:QUE65527 QKI65526:QKI65527 QAM65526:QAM65527 PQQ65526:PQQ65527 PGU65526:PGU65527 OWY65526:OWY65527 ONC65526:ONC65527 ODG65526:ODG65527 NTK65526:NTK65527 NJO65526:NJO65527 MZS65526:MZS65527 MPW65526:MPW65527 MGA65526:MGA65527 LWE65526:LWE65527 LMI65526:LMI65527 LCM65526:LCM65527 KSQ65526:KSQ65527 KIU65526:KIU65527 JYY65526:JYY65527 JPC65526:JPC65527 JFG65526:JFG65527 IVK65526:IVK65527 ILO65526:ILO65527 IBS65526:IBS65527 HRW65526:HRW65527 HIA65526:HIA65527 GYE65526:GYE65527 GOI65526:GOI65527 GEM65526:GEM65527 FUQ65526:FUQ65527 FKU65526:FKU65527 FAY65526:FAY65527 ERC65526:ERC65527 EHG65526:EHG65527 DXK65526:DXK65527 DNO65526:DNO65527 DDS65526:DDS65527 CTW65526:CTW65527 CKA65526:CKA65527 CAE65526:CAE65527 BQI65526:BQI65527 BGM65526:BGM65527 AWQ65526:AWQ65527 AMU65526:AMU65527 ACY65526:ACY65527 TC65526:TC65527 JG65526:JG65527 K65526:K65527 WVS41:WVS42 WLW41:WLW42 WCA41:WCA42 VSE41:VSE42 VII41:VII42 UYM41:UYM42 UOQ41:UOQ42 UEU41:UEU42 TUY41:TUY42 TLC41:TLC42 TBG41:TBG42 SRK41:SRK42 SHO41:SHO42 RXS41:RXS42 RNW41:RNW42 REA41:REA42 QUE41:QUE42 QKI41:QKI42 QAM41:QAM42 PQQ41:PQQ42 PGU41:PGU42 OWY41:OWY42 ONC41:ONC42 ODG41:ODG42 NTK41:NTK42 NJO41:NJO42 MZS41:MZS42 MPW41:MPW42 MGA41:MGA42 LWE41:LWE42 LMI41:LMI42 LCM41:LCM42 KSQ41:KSQ42 KIU41:KIU42 JYY41:JYY42 JPC41:JPC42 JFG41:JFG42 IVK41:IVK42 ILO41:ILO42 IBS41:IBS42 HRW41:HRW42 HIA41:HIA42 GYE41:GYE42 GOI41:GOI42 GEM41:GEM42 FUQ41:FUQ42 FKU41:FKU42 FAY41:FAY42 ERC41:ERC42 EHG41:EHG42 DXK41:DXK42 DNO41:DNO42 DDS41:DDS42 CTW41:CTW42 CKA41:CKA42 CAE41:CAE42 BQI41:BQI42 BGM41:BGM42 AWQ41:AWQ42 AMU41:AMU42 ACY41:ACY42 TC41:TC42 K48:K59">
      <formula1>$S$30:$T$30</formula1>
    </dataValidation>
    <dataValidation type="list" allowBlank="1" showInputMessage="1" showErrorMessage="1" sqref="WVQ983035 WLU983035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H65531:I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H131067:I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H196603:I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H262139:I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H327675:I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H393211:I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H458747:I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H524283:I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H589819:I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H655355:I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H720891:I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H786427:I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H851963:I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H917499:I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H983035:I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formula1>$O$48:$R$48</formula1>
    </dataValidation>
    <dataValidation type="list" allowBlank="1" showInputMessage="1" showErrorMessage="1" sqref="WVQ983028 WLU983028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H65524:I65524 JE65524 TA65524 ACW65524 AMS65524 AWO65524 BGK65524 BQG65524 CAC65524 CJY65524 CTU65524 DDQ65524 DNM65524 DXI65524 EHE65524 ERA65524 FAW65524 FKS65524 FUO65524 GEK65524 GOG65524 GYC65524 HHY65524 HRU65524 IBQ65524 ILM65524 IVI65524 JFE65524 JPA65524 JYW65524 KIS65524 KSO65524 LCK65524 LMG65524 LWC65524 MFY65524 MPU65524 MZQ65524 NJM65524 NTI65524 ODE65524 ONA65524 OWW65524 PGS65524 PQO65524 QAK65524 QKG65524 QUC65524 RDY65524 RNU65524 RXQ65524 SHM65524 SRI65524 TBE65524 TLA65524 TUW65524 UES65524 UOO65524 UYK65524 VIG65524 VSC65524 WBY65524 WLU65524 WVQ65524 H131060:I131060 JE131060 TA131060 ACW131060 AMS131060 AWO131060 BGK131060 BQG131060 CAC131060 CJY131060 CTU131060 DDQ131060 DNM131060 DXI131060 EHE131060 ERA131060 FAW131060 FKS131060 FUO131060 GEK131060 GOG131060 GYC131060 HHY131060 HRU131060 IBQ131060 ILM131060 IVI131060 JFE131060 JPA131060 JYW131060 KIS131060 KSO131060 LCK131060 LMG131060 LWC131060 MFY131060 MPU131060 MZQ131060 NJM131060 NTI131060 ODE131060 ONA131060 OWW131060 PGS131060 PQO131060 QAK131060 QKG131060 QUC131060 RDY131060 RNU131060 RXQ131060 SHM131060 SRI131060 TBE131060 TLA131060 TUW131060 UES131060 UOO131060 UYK131060 VIG131060 VSC131060 WBY131060 WLU131060 WVQ131060 H196596:I196596 JE196596 TA196596 ACW196596 AMS196596 AWO196596 BGK196596 BQG196596 CAC196596 CJY196596 CTU196596 DDQ196596 DNM196596 DXI196596 EHE196596 ERA196596 FAW196596 FKS196596 FUO196596 GEK196596 GOG196596 GYC196596 HHY196596 HRU196596 IBQ196596 ILM196596 IVI196596 JFE196596 JPA196596 JYW196596 KIS196596 KSO196596 LCK196596 LMG196596 LWC196596 MFY196596 MPU196596 MZQ196596 NJM196596 NTI196596 ODE196596 ONA196596 OWW196596 PGS196596 PQO196596 QAK196596 QKG196596 QUC196596 RDY196596 RNU196596 RXQ196596 SHM196596 SRI196596 TBE196596 TLA196596 TUW196596 UES196596 UOO196596 UYK196596 VIG196596 VSC196596 WBY196596 WLU196596 WVQ196596 H262132:I262132 JE262132 TA262132 ACW262132 AMS262132 AWO262132 BGK262132 BQG262132 CAC262132 CJY262132 CTU262132 DDQ262132 DNM262132 DXI262132 EHE262132 ERA262132 FAW262132 FKS262132 FUO262132 GEK262132 GOG262132 GYC262132 HHY262132 HRU262132 IBQ262132 ILM262132 IVI262132 JFE262132 JPA262132 JYW262132 KIS262132 KSO262132 LCK262132 LMG262132 LWC262132 MFY262132 MPU262132 MZQ262132 NJM262132 NTI262132 ODE262132 ONA262132 OWW262132 PGS262132 PQO262132 QAK262132 QKG262132 QUC262132 RDY262132 RNU262132 RXQ262132 SHM262132 SRI262132 TBE262132 TLA262132 TUW262132 UES262132 UOO262132 UYK262132 VIG262132 VSC262132 WBY262132 WLU262132 WVQ262132 H327668:I327668 JE327668 TA327668 ACW327668 AMS327668 AWO327668 BGK327668 BQG327668 CAC327668 CJY327668 CTU327668 DDQ327668 DNM327668 DXI327668 EHE327668 ERA327668 FAW327668 FKS327668 FUO327668 GEK327668 GOG327668 GYC327668 HHY327668 HRU327668 IBQ327668 ILM327668 IVI327668 JFE327668 JPA327668 JYW327668 KIS327668 KSO327668 LCK327668 LMG327668 LWC327668 MFY327668 MPU327668 MZQ327668 NJM327668 NTI327668 ODE327668 ONA327668 OWW327668 PGS327668 PQO327668 QAK327668 QKG327668 QUC327668 RDY327668 RNU327668 RXQ327668 SHM327668 SRI327668 TBE327668 TLA327668 TUW327668 UES327668 UOO327668 UYK327668 VIG327668 VSC327668 WBY327668 WLU327668 WVQ327668 H393204:I393204 JE393204 TA393204 ACW393204 AMS393204 AWO393204 BGK393204 BQG393204 CAC393204 CJY393204 CTU393204 DDQ393204 DNM393204 DXI393204 EHE393204 ERA393204 FAW393204 FKS393204 FUO393204 GEK393204 GOG393204 GYC393204 HHY393204 HRU393204 IBQ393204 ILM393204 IVI393204 JFE393204 JPA393204 JYW393204 KIS393204 KSO393204 LCK393204 LMG393204 LWC393204 MFY393204 MPU393204 MZQ393204 NJM393204 NTI393204 ODE393204 ONA393204 OWW393204 PGS393204 PQO393204 QAK393204 QKG393204 QUC393204 RDY393204 RNU393204 RXQ393204 SHM393204 SRI393204 TBE393204 TLA393204 TUW393204 UES393204 UOO393204 UYK393204 VIG393204 VSC393204 WBY393204 WLU393204 WVQ393204 H458740:I458740 JE458740 TA458740 ACW458740 AMS458740 AWO458740 BGK458740 BQG458740 CAC458740 CJY458740 CTU458740 DDQ458740 DNM458740 DXI458740 EHE458740 ERA458740 FAW458740 FKS458740 FUO458740 GEK458740 GOG458740 GYC458740 HHY458740 HRU458740 IBQ458740 ILM458740 IVI458740 JFE458740 JPA458740 JYW458740 KIS458740 KSO458740 LCK458740 LMG458740 LWC458740 MFY458740 MPU458740 MZQ458740 NJM458740 NTI458740 ODE458740 ONA458740 OWW458740 PGS458740 PQO458740 QAK458740 QKG458740 QUC458740 RDY458740 RNU458740 RXQ458740 SHM458740 SRI458740 TBE458740 TLA458740 TUW458740 UES458740 UOO458740 UYK458740 VIG458740 VSC458740 WBY458740 WLU458740 WVQ458740 H524276:I524276 JE524276 TA524276 ACW524276 AMS524276 AWO524276 BGK524276 BQG524276 CAC524276 CJY524276 CTU524276 DDQ524276 DNM524276 DXI524276 EHE524276 ERA524276 FAW524276 FKS524276 FUO524276 GEK524276 GOG524276 GYC524276 HHY524276 HRU524276 IBQ524276 ILM524276 IVI524276 JFE524276 JPA524276 JYW524276 KIS524276 KSO524276 LCK524276 LMG524276 LWC524276 MFY524276 MPU524276 MZQ524276 NJM524276 NTI524276 ODE524276 ONA524276 OWW524276 PGS524276 PQO524276 QAK524276 QKG524276 QUC524276 RDY524276 RNU524276 RXQ524276 SHM524276 SRI524276 TBE524276 TLA524276 TUW524276 UES524276 UOO524276 UYK524276 VIG524276 VSC524276 WBY524276 WLU524276 WVQ524276 H589812:I589812 JE589812 TA589812 ACW589812 AMS589812 AWO589812 BGK589812 BQG589812 CAC589812 CJY589812 CTU589812 DDQ589812 DNM589812 DXI589812 EHE589812 ERA589812 FAW589812 FKS589812 FUO589812 GEK589812 GOG589812 GYC589812 HHY589812 HRU589812 IBQ589812 ILM589812 IVI589812 JFE589812 JPA589812 JYW589812 KIS589812 KSO589812 LCK589812 LMG589812 LWC589812 MFY589812 MPU589812 MZQ589812 NJM589812 NTI589812 ODE589812 ONA589812 OWW589812 PGS589812 PQO589812 QAK589812 QKG589812 QUC589812 RDY589812 RNU589812 RXQ589812 SHM589812 SRI589812 TBE589812 TLA589812 TUW589812 UES589812 UOO589812 UYK589812 VIG589812 VSC589812 WBY589812 WLU589812 WVQ589812 H655348:I655348 JE655348 TA655348 ACW655348 AMS655348 AWO655348 BGK655348 BQG655348 CAC655348 CJY655348 CTU655348 DDQ655348 DNM655348 DXI655348 EHE655348 ERA655348 FAW655348 FKS655348 FUO655348 GEK655348 GOG655348 GYC655348 HHY655348 HRU655348 IBQ655348 ILM655348 IVI655348 JFE655348 JPA655348 JYW655348 KIS655348 KSO655348 LCK655348 LMG655348 LWC655348 MFY655348 MPU655348 MZQ655348 NJM655348 NTI655348 ODE655348 ONA655348 OWW655348 PGS655348 PQO655348 QAK655348 QKG655348 QUC655348 RDY655348 RNU655348 RXQ655348 SHM655348 SRI655348 TBE655348 TLA655348 TUW655348 UES655348 UOO655348 UYK655348 VIG655348 VSC655348 WBY655348 WLU655348 WVQ655348 H720884:I720884 JE720884 TA720884 ACW720884 AMS720884 AWO720884 BGK720884 BQG720884 CAC720884 CJY720884 CTU720884 DDQ720884 DNM720884 DXI720884 EHE720884 ERA720884 FAW720884 FKS720884 FUO720884 GEK720884 GOG720884 GYC720884 HHY720884 HRU720884 IBQ720884 ILM720884 IVI720884 JFE720884 JPA720884 JYW720884 KIS720884 KSO720884 LCK720884 LMG720884 LWC720884 MFY720884 MPU720884 MZQ720884 NJM720884 NTI720884 ODE720884 ONA720884 OWW720884 PGS720884 PQO720884 QAK720884 QKG720884 QUC720884 RDY720884 RNU720884 RXQ720884 SHM720884 SRI720884 TBE720884 TLA720884 TUW720884 UES720884 UOO720884 UYK720884 VIG720884 VSC720884 WBY720884 WLU720884 WVQ720884 H786420:I786420 JE786420 TA786420 ACW786420 AMS786420 AWO786420 BGK786420 BQG786420 CAC786420 CJY786420 CTU786420 DDQ786420 DNM786420 DXI786420 EHE786420 ERA786420 FAW786420 FKS786420 FUO786420 GEK786420 GOG786420 GYC786420 HHY786420 HRU786420 IBQ786420 ILM786420 IVI786420 JFE786420 JPA786420 JYW786420 KIS786420 KSO786420 LCK786420 LMG786420 LWC786420 MFY786420 MPU786420 MZQ786420 NJM786420 NTI786420 ODE786420 ONA786420 OWW786420 PGS786420 PQO786420 QAK786420 QKG786420 QUC786420 RDY786420 RNU786420 RXQ786420 SHM786420 SRI786420 TBE786420 TLA786420 TUW786420 UES786420 UOO786420 UYK786420 VIG786420 VSC786420 WBY786420 WLU786420 WVQ786420 H851956:I851956 JE851956 TA851956 ACW851956 AMS851956 AWO851956 BGK851956 BQG851956 CAC851956 CJY851956 CTU851956 DDQ851956 DNM851956 DXI851956 EHE851956 ERA851956 FAW851956 FKS851956 FUO851956 GEK851956 GOG851956 GYC851956 HHY851956 HRU851956 IBQ851956 ILM851956 IVI851956 JFE851956 JPA851956 JYW851956 KIS851956 KSO851956 LCK851956 LMG851956 LWC851956 MFY851956 MPU851956 MZQ851956 NJM851956 NTI851956 ODE851956 ONA851956 OWW851956 PGS851956 PQO851956 QAK851956 QKG851956 QUC851956 RDY851956 RNU851956 RXQ851956 SHM851956 SRI851956 TBE851956 TLA851956 TUW851956 UES851956 UOO851956 UYK851956 VIG851956 VSC851956 WBY851956 WLU851956 WVQ851956 H917492:I917492 JE917492 TA917492 ACW917492 AMS917492 AWO917492 BGK917492 BQG917492 CAC917492 CJY917492 CTU917492 DDQ917492 DNM917492 DXI917492 EHE917492 ERA917492 FAW917492 FKS917492 FUO917492 GEK917492 GOG917492 GYC917492 HHY917492 HRU917492 IBQ917492 ILM917492 IVI917492 JFE917492 JPA917492 JYW917492 KIS917492 KSO917492 LCK917492 LMG917492 LWC917492 MFY917492 MPU917492 MZQ917492 NJM917492 NTI917492 ODE917492 ONA917492 OWW917492 PGS917492 PQO917492 QAK917492 QKG917492 QUC917492 RDY917492 RNU917492 RXQ917492 SHM917492 SRI917492 TBE917492 TLA917492 TUW917492 UES917492 UOO917492 UYK917492 VIG917492 VSC917492 WBY917492 WLU917492 WVQ917492 H983028:I983028 JE983028 TA983028 ACW983028 AMS983028 AWO983028 BGK983028 BQG983028 CAC983028 CJY983028 CTU983028 DDQ983028 DNM983028 DXI983028 EHE983028 ERA983028 FAW983028 FKS983028 FUO983028 GEK983028 GOG983028 GYC983028 HHY983028 HRU983028 IBQ983028 ILM983028 IVI983028 JFE983028 JPA983028 JYW983028 KIS983028 KSO983028 LCK983028 LMG983028 LWC983028 MFY983028 MPU983028 MZQ983028 NJM983028 NTI983028 ODE983028 ONA983028 OWW983028 PGS983028 PQO983028 QAK983028 QKG983028 QUC983028 RDY983028 RNU983028 RXQ983028 SHM983028 SRI983028 TBE983028 TLA983028 TUW983028 UES983028 UOO983028 UYK983028 VIG983028 VSC983028 WBY983028">
      <formula1>$P$39:$Q$39</formula1>
    </dataValidation>
    <dataValidation type="list" allowBlank="1" showInputMessage="1" showErrorMessage="1" sqref="WVQ983027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H65523: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H131059: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H196595: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H262131: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H327667: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H393203: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H458739: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H524275: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H589811: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H655347: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H720883: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H786419: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H851955: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H917491: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H983027: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formula1>$O$38:$R$38</formula1>
    </dataValidation>
    <dataValidation type="list" allowBlank="1" showInputMessage="1" showErrorMessage="1" sqref="WVQ983025:WVQ983026 WLU983025:WLU983026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WBY36:WBY37 WLU36:WLU37 WVQ36:WVQ37 H65521:I65522 JE65521:JE65522 TA65521:TA65522 ACW65521:ACW65522 AMS65521:AMS65522 AWO65521:AWO65522 BGK65521:BGK65522 BQG65521:BQG65522 CAC65521:CAC65522 CJY65521:CJY65522 CTU65521:CTU65522 DDQ65521:DDQ65522 DNM65521:DNM65522 DXI65521:DXI65522 EHE65521:EHE65522 ERA65521:ERA65522 FAW65521:FAW65522 FKS65521:FKS65522 FUO65521:FUO65522 GEK65521:GEK65522 GOG65521:GOG65522 GYC65521:GYC65522 HHY65521:HHY65522 HRU65521:HRU65522 IBQ65521:IBQ65522 ILM65521:ILM65522 IVI65521:IVI65522 JFE65521:JFE65522 JPA65521:JPA65522 JYW65521:JYW65522 KIS65521:KIS65522 KSO65521:KSO65522 LCK65521:LCK65522 LMG65521:LMG65522 LWC65521:LWC65522 MFY65521:MFY65522 MPU65521:MPU65522 MZQ65521:MZQ65522 NJM65521:NJM65522 NTI65521:NTI65522 ODE65521:ODE65522 ONA65521:ONA65522 OWW65521:OWW65522 PGS65521:PGS65522 PQO65521:PQO65522 QAK65521:QAK65522 QKG65521:QKG65522 QUC65521:QUC65522 RDY65521:RDY65522 RNU65521:RNU65522 RXQ65521:RXQ65522 SHM65521:SHM65522 SRI65521:SRI65522 TBE65521:TBE65522 TLA65521:TLA65522 TUW65521:TUW65522 UES65521:UES65522 UOO65521:UOO65522 UYK65521:UYK65522 VIG65521:VIG65522 VSC65521:VSC65522 WBY65521:WBY65522 WLU65521:WLU65522 WVQ65521:WVQ65522 H131057:I131058 JE131057:JE131058 TA131057:TA131058 ACW131057:ACW131058 AMS131057:AMS131058 AWO131057:AWO131058 BGK131057:BGK131058 BQG131057:BQG131058 CAC131057:CAC131058 CJY131057:CJY131058 CTU131057:CTU131058 DDQ131057:DDQ131058 DNM131057:DNM131058 DXI131057:DXI131058 EHE131057:EHE131058 ERA131057:ERA131058 FAW131057:FAW131058 FKS131057:FKS131058 FUO131057:FUO131058 GEK131057:GEK131058 GOG131057:GOG131058 GYC131057:GYC131058 HHY131057:HHY131058 HRU131057:HRU131058 IBQ131057:IBQ131058 ILM131057:ILM131058 IVI131057:IVI131058 JFE131057:JFE131058 JPA131057:JPA131058 JYW131057:JYW131058 KIS131057:KIS131058 KSO131057:KSO131058 LCK131057:LCK131058 LMG131057:LMG131058 LWC131057:LWC131058 MFY131057:MFY131058 MPU131057:MPU131058 MZQ131057:MZQ131058 NJM131057:NJM131058 NTI131057:NTI131058 ODE131057:ODE131058 ONA131057:ONA131058 OWW131057:OWW131058 PGS131057:PGS131058 PQO131057:PQO131058 QAK131057:QAK131058 QKG131057:QKG131058 QUC131057:QUC131058 RDY131057:RDY131058 RNU131057:RNU131058 RXQ131057:RXQ131058 SHM131057:SHM131058 SRI131057:SRI131058 TBE131057:TBE131058 TLA131057:TLA131058 TUW131057:TUW131058 UES131057:UES131058 UOO131057:UOO131058 UYK131057:UYK131058 VIG131057:VIG131058 VSC131057:VSC131058 WBY131057:WBY131058 WLU131057:WLU131058 WVQ131057:WVQ131058 H196593:I196594 JE196593:JE196594 TA196593:TA196594 ACW196593:ACW196594 AMS196593:AMS196594 AWO196593:AWO196594 BGK196593:BGK196594 BQG196593:BQG196594 CAC196593:CAC196594 CJY196593:CJY196594 CTU196593:CTU196594 DDQ196593:DDQ196594 DNM196593:DNM196594 DXI196593:DXI196594 EHE196593:EHE196594 ERA196593:ERA196594 FAW196593:FAW196594 FKS196593:FKS196594 FUO196593:FUO196594 GEK196593:GEK196594 GOG196593:GOG196594 GYC196593:GYC196594 HHY196593:HHY196594 HRU196593:HRU196594 IBQ196593:IBQ196594 ILM196593:ILM196594 IVI196593:IVI196594 JFE196593:JFE196594 JPA196593:JPA196594 JYW196593:JYW196594 KIS196593:KIS196594 KSO196593:KSO196594 LCK196593:LCK196594 LMG196593:LMG196594 LWC196593:LWC196594 MFY196593:MFY196594 MPU196593:MPU196594 MZQ196593:MZQ196594 NJM196593:NJM196594 NTI196593:NTI196594 ODE196593:ODE196594 ONA196593:ONA196594 OWW196593:OWW196594 PGS196593:PGS196594 PQO196593:PQO196594 QAK196593:QAK196594 QKG196593:QKG196594 QUC196593:QUC196594 RDY196593:RDY196594 RNU196593:RNU196594 RXQ196593:RXQ196594 SHM196593:SHM196594 SRI196593:SRI196594 TBE196593:TBE196594 TLA196593:TLA196594 TUW196593:TUW196594 UES196593:UES196594 UOO196593:UOO196594 UYK196593:UYK196594 VIG196593:VIG196594 VSC196593:VSC196594 WBY196593:WBY196594 WLU196593:WLU196594 WVQ196593:WVQ196594 H262129:I262130 JE262129:JE262130 TA262129:TA262130 ACW262129:ACW262130 AMS262129:AMS262130 AWO262129:AWO262130 BGK262129:BGK262130 BQG262129:BQG262130 CAC262129:CAC262130 CJY262129:CJY262130 CTU262129:CTU262130 DDQ262129:DDQ262130 DNM262129:DNM262130 DXI262129:DXI262130 EHE262129:EHE262130 ERA262129:ERA262130 FAW262129:FAW262130 FKS262129:FKS262130 FUO262129:FUO262130 GEK262129:GEK262130 GOG262129:GOG262130 GYC262129:GYC262130 HHY262129:HHY262130 HRU262129:HRU262130 IBQ262129:IBQ262130 ILM262129:ILM262130 IVI262129:IVI262130 JFE262129:JFE262130 JPA262129:JPA262130 JYW262129:JYW262130 KIS262129:KIS262130 KSO262129:KSO262130 LCK262129:LCK262130 LMG262129:LMG262130 LWC262129:LWC262130 MFY262129:MFY262130 MPU262129:MPU262130 MZQ262129:MZQ262130 NJM262129:NJM262130 NTI262129:NTI262130 ODE262129:ODE262130 ONA262129:ONA262130 OWW262129:OWW262130 PGS262129:PGS262130 PQO262129:PQO262130 QAK262129:QAK262130 QKG262129:QKG262130 QUC262129:QUC262130 RDY262129:RDY262130 RNU262129:RNU262130 RXQ262129:RXQ262130 SHM262129:SHM262130 SRI262129:SRI262130 TBE262129:TBE262130 TLA262129:TLA262130 TUW262129:TUW262130 UES262129:UES262130 UOO262129:UOO262130 UYK262129:UYK262130 VIG262129:VIG262130 VSC262129:VSC262130 WBY262129:WBY262130 WLU262129:WLU262130 WVQ262129:WVQ262130 H327665:I327666 JE327665:JE327666 TA327665:TA327666 ACW327665:ACW327666 AMS327665:AMS327666 AWO327665:AWO327666 BGK327665:BGK327666 BQG327665:BQG327666 CAC327665:CAC327666 CJY327665:CJY327666 CTU327665:CTU327666 DDQ327665:DDQ327666 DNM327665:DNM327666 DXI327665:DXI327666 EHE327665:EHE327666 ERA327665:ERA327666 FAW327665:FAW327666 FKS327665:FKS327666 FUO327665:FUO327666 GEK327665:GEK327666 GOG327665:GOG327666 GYC327665:GYC327666 HHY327665:HHY327666 HRU327665:HRU327666 IBQ327665:IBQ327666 ILM327665:ILM327666 IVI327665:IVI327666 JFE327665:JFE327666 JPA327665:JPA327666 JYW327665:JYW327666 KIS327665:KIS327666 KSO327665:KSO327666 LCK327665:LCK327666 LMG327665:LMG327666 LWC327665:LWC327666 MFY327665:MFY327666 MPU327665:MPU327666 MZQ327665:MZQ327666 NJM327665:NJM327666 NTI327665:NTI327666 ODE327665:ODE327666 ONA327665:ONA327666 OWW327665:OWW327666 PGS327665:PGS327666 PQO327665:PQO327666 QAK327665:QAK327666 QKG327665:QKG327666 QUC327665:QUC327666 RDY327665:RDY327666 RNU327665:RNU327666 RXQ327665:RXQ327666 SHM327665:SHM327666 SRI327665:SRI327666 TBE327665:TBE327666 TLA327665:TLA327666 TUW327665:TUW327666 UES327665:UES327666 UOO327665:UOO327666 UYK327665:UYK327666 VIG327665:VIG327666 VSC327665:VSC327666 WBY327665:WBY327666 WLU327665:WLU327666 WVQ327665:WVQ327666 H393201:I393202 JE393201:JE393202 TA393201:TA393202 ACW393201:ACW393202 AMS393201:AMS393202 AWO393201:AWO393202 BGK393201:BGK393202 BQG393201:BQG393202 CAC393201:CAC393202 CJY393201:CJY393202 CTU393201:CTU393202 DDQ393201:DDQ393202 DNM393201:DNM393202 DXI393201:DXI393202 EHE393201:EHE393202 ERA393201:ERA393202 FAW393201:FAW393202 FKS393201:FKS393202 FUO393201:FUO393202 GEK393201:GEK393202 GOG393201:GOG393202 GYC393201:GYC393202 HHY393201:HHY393202 HRU393201:HRU393202 IBQ393201:IBQ393202 ILM393201:ILM393202 IVI393201:IVI393202 JFE393201:JFE393202 JPA393201:JPA393202 JYW393201:JYW393202 KIS393201:KIS393202 KSO393201:KSO393202 LCK393201:LCK393202 LMG393201:LMG393202 LWC393201:LWC393202 MFY393201:MFY393202 MPU393201:MPU393202 MZQ393201:MZQ393202 NJM393201:NJM393202 NTI393201:NTI393202 ODE393201:ODE393202 ONA393201:ONA393202 OWW393201:OWW393202 PGS393201:PGS393202 PQO393201:PQO393202 QAK393201:QAK393202 QKG393201:QKG393202 QUC393201:QUC393202 RDY393201:RDY393202 RNU393201:RNU393202 RXQ393201:RXQ393202 SHM393201:SHM393202 SRI393201:SRI393202 TBE393201:TBE393202 TLA393201:TLA393202 TUW393201:TUW393202 UES393201:UES393202 UOO393201:UOO393202 UYK393201:UYK393202 VIG393201:VIG393202 VSC393201:VSC393202 WBY393201:WBY393202 WLU393201:WLU393202 WVQ393201:WVQ393202 H458737:I458738 JE458737:JE458738 TA458737:TA458738 ACW458737:ACW458738 AMS458737:AMS458738 AWO458737:AWO458738 BGK458737:BGK458738 BQG458737:BQG458738 CAC458737:CAC458738 CJY458737:CJY458738 CTU458737:CTU458738 DDQ458737:DDQ458738 DNM458737:DNM458738 DXI458737:DXI458738 EHE458737:EHE458738 ERA458737:ERA458738 FAW458737:FAW458738 FKS458737:FKS458738 FUO458737:FUO458738 GEK458737:GEK458738 GOG458737:GOG458738 GYC458737:GYC458738 HHY458737:HHY458738 HRU458737:HRU458738 IBQ458737:IBQ458738 ILM458737:ILM458738 IVI458737:IVI458738 JFE458737:JFE458738 JPA458737:JPA458738 JYW458737:JYW458738 KIS458737:KIS458738 KSO458737:KSO458738 LCK458737:LCK458738 LMG458737:LMG458738 LWC458737:LWC458738 MFY458737:MFY458738 MPU458737:MPU458738 MZQ458737:MZQ458738 NJM458737:NJM458738 NTI458737:NTI458738 ODE458737:ODE458738 ONA458737:ONA458738 OWW458737:OWW458738 PGS458737:PGS458738 PQO458737:PQO458738 QAK458737:QAK458738 QKG458737:QKG458738 QUC458737:QUC458738 RDY458737:RDY458738 RNU458737:RNU458738 RXQ458737:RXQ458738 SHM458737:SHM458738 SRI458737:SRI458738 TBE458737:TBE458738 TLA458737:TLA458738 TUW458737:TUW458738 UES458737:UES458738 UOO458737:UOO458738 UYK458737:UYK458738 VIG458737:VIG458738 VSC458737:VSC458738 WBY458737:WBY458738 WLU458737:WLU458738 WVQ458737:WVQ458738 H524273:I524274 JE524273:JE524274 TA524273:TA524274 ACW524273:ACW524274 AMS524273:AMS524274 AWO524273:AWO524274 BGK524273:BGK524274 BQG524273:BQG524274 CAC524273:CAC524274 CJY524273:CJY524274 CTU524273:CTU524274 DDQ524273:DDQ524274 DNM524273:DNM524274 DXI524273:DXI524274 EHE524273:EHE524274 ERA524273:ERA524274 FAW524273:FAW524274 FKS524273:FKS524274 FUO524273:FUO524274 GEK524273:GEK524274 GOG524273:GOG524274 GYC524273:GYC524274 HHY524273:HHY524274 HRU524273:HRU524274 IBQ524273:IBQ524274 ILM524273:ILM524274 IVI524273:IVI524274 JFE524273:JFE524274 JPA524273:JPA524274 JYW524273:JYW524274 KIS524273:KIS524274 KSO524273:KSO524274 LCK524273:LCK524274 LMG524273:LMG524274 LWC524273:LWC524274 MFY524273:MFY524274 MPU524273:MPU524274 MZQ524273:MZQ524274 NJM524273:NJM524274 NTI524273:NTI524274 ODE524273:ODE524274 ONA524273:ONA524274 OWW524273:OWW524274 PGS524273:PGS524274 PQO524273:PQO524274 QAK524273:QAK524274 QKG524273:QKG524274 QUC524273:QUC524274 RDY524273:RDY524274 RNU524273:RNU524274 RXQ524273:RXQ524274 SHM524273:SHM524274 SRI524273:SRI524274 TBE524273:TBE524274 TLA524273:TLA524274 TUW524273:TUW524274 UES524273:UES524274 UOO524273:UOO524274 UYK524273:UYK524274 VIG524273:VIG524274 VSC524273:VSC524274 WBY524273:WBY524274 WLU524273:WLU524274 WVQ524273:WVQ524274 H589809:I589810 JE589809:JE589810 TA589809:TA589810 ACW589809:ACW589810 AMS589809:AMS589810 AWO589809:AWO589810 BGK589809:BGK589810 BQG589809:BQG589810 CAC589809:CAC589810 CJY589809:CJY589810 CTU589809:CTU589810 DDQ589809:DDQ589810 DNM589809:DNM589810 DXI589809:DXI589810 EHE589809:EHE589810 ERA589809:ERA589810 FAW589809:FAW589810 FKS589809:FKS589810 FUO589809:FUO589810 GEK589809:GEK589810 GOG589809:GOG589810 GYC589809:GYC589810 HHY589809:HHY589810 HRU589809:HRU589810 IBQ589809:IBQ589810 ILM589809:ILM589810 IVI589809:IVI589810 JFE589809:JFE589810 JPA589809:JPA589810 JYW589809:JYW589810 KIS589809:KIS589810 KSO589809:KSO589810 LCK589809:LCK589810 LMG589809:LMG589810 LWC589809:LWC589810 MFY589809:MFY589810 MPU589809:MPU589810 MZQ589809:MZQ589810 NJM589809:NJM589810 NTI589809:NTI589810 ODE589809:ODE589810 ONA589809:ONA589810 OWW589809:OWW589810 PGS589809:PGS589810 PQO589809:PQO589810 QAK589809:QAK589810 QKG589809:QKG589810 QUC589809:QUC589810 RDY589809:RDY589810 RNU589809:RNU589810 RXQ589809:RXQ589810 SHM589809:SHM589810 SRI589809:SRI589810 TBE589809:TBE589810 TLA589809:TLA589810 TUW589809:TUW589810 UES589809:UES589810 UOO589809:UOO589810 UYK589809:UYK589810 VIG589809:VIG589810 VSC589809:VSC589810 WBY589809:WBY589810 WLU589809:WLU589810 WVQ589809:WVQ589810 H655345:I655346 JE655345:JE655346 TA655345:TA655346 ACW655345:ACW655346 AMS655345:AMS655346 AWO655345:AWO655346 BGK655345:BGK655346 BQG655345:BQG655346 CAC655345:CAC655346 CJY655345:CJY655346 CTU655345:CTU655346 DDQ655345:DDQ655346 DNM655345:DNM655346 DXI655345:DXI655346 EHE655345:EHE655346 ERA655345:ERA655346 FAW655345:FAW655346 FKS655345:FKS655346 FUO655345:FUO655346 GEK655345:GEK655346 GOG655345:GOG655346 GYC655345:GYC655346 HHY655345:HHY655346 HRU655345:HRU655346 IBQ655345:IBQ655346 ILM655345:ILM655346 IVI655345:IVI655346 JFE655345:JFE655346 JPA655345:JPA655346 JYW655345:JYW655346 KIS655345:KIS655346 KSO655345:KSO655346 LCK655345:LCK655346 LMG655345:LMG655346 LWC655345:LWC655346 MFY655345:MFY655346 MPU655345:MPU655346 MZQ655345:MZQ655346 NJM655345:NJM655346 NTI655345:NTI655346 ODE655345:ODE655346 ONA655345:ONA655346 OWW655345:OWW655346 PGS655345:PGS655346 PQO655345:PQO655346 QAK655345:QAK655346 QKG655345:QKG655346 QUC655345:QUC655346 RDY655345:RDY655346 RNU655345:RNU655346 RXQ655345:RXQ655346 SHM655345:SHM655346 SRI655345:SRI655346 TBE655345:TBE655346 TLA655345:TLA655346 TUW655345:TUW655346 UES655345:UES655346 UOO655345:UOO655346 UYK655345:UYK655346 VIG655345:VIG655346 VSC655345:VSC655346 WBY655345:WBY655346 WLU655345:WLU655346 WVQ655345:WVQ655346 H720881:I720882 JE720881:JE720882 TA720881:TA720882 ACW720881:ACW720882 AMS720881:AMS720882 AWO720881:AWO720882 BGK720881:BGK720882 BQG720881:BQG720882 CAC720881:CAC720882 CJY720881:CJY720882 CTU720881:CTU720882 DDQ720881:DDQ720882 DNM720881:DNM720882 DXI720881:DXI720882 EHE720881:EHE720882 ERA720881:ERA720882 FAW720881:FAW720882 FKS720881:FKS720882 FUO720881:FUO720882 GEK720881:GEK720882 GOG720881:GOG720882 GYC720881:GYC720882 HHY720881:HHY720882 HRU720881:HRU720882 IBQ720881:IBQ720882 ILM720881:ILM720882 IVI720881:IVI720882 JFE720881:JFE720882 JPA720881:JPA720882 JYW720881:JYW720882 KIS720881:KIS720882 KSO720881:KSO720882 LCK720881:LCK720882 LMG720881:LMG720882 LWC720881:LWC720882 MFY720881:MFY720882 MPU720881:MPU720882 MZQ720881:MZQ720882 NJM720881:NJM720882 NTI720881:NTI720882 ODE720881:ODE720882 ONA720881:ONA720882 OWW720881:OWW720882 PGS720881:PGS720882 PQO720881:PQO720882 QAK720881:QAK720882 QKG720881:QKG720882 QUC720881:QUC720882 RDY720881:RDY720882 RNU720881:RNU720882 RXQ720881:RXQ720882 SHM720881:SHM720882 SRI720881:SRI720882 TBE720881:TBE720882 TLA720881:TLA720882 TUW720881:TUW720882 UES720881:UES720882 UOO720881:UOO720882 UYK720881:UYK720882 VIG720881:VIG720882 VSC720881:VSC720882 WBY720881:WBY720882 WLU720881:WLU720882 WVQ720881:WVQ720882 H786417:I786418 JE786417:JE786418 TA786417:TA786418 ACW786417:ACW786418 AMS786417:AMS786418 AWO786417:AWO786418 BGK786417:BGK786418 BQG786417:BQG786418 CAC786417:CAC786418 CJY786417:CJY786418 CTU786417:CTU786418 DDQ786417:DDQ786418 DNM786417:DNM786418 DXI786417:DXI786418 EHE786417:EHE786418 ERA786417:ERA786418 FAW786417:FAW786418 FKS786417:FKS786418 FUO786417:FUO786418 GEK786417:GEK786418 GOG786417:GOG786418 GYC786417:GYC786418 HHY786417:HHY786418 HRU786417:HRU786418 IBQ786417:IBQ786418 ILM786417:ILM786418 IVI786417:IVI786418 JFE786417:JFE786418 JPA786417:JPA786418 JYW786417:JYW786418 KIS786417:KIS786418 KSO786417:KSO786418 LCK786417:LCK786418 LMG786417:LMG786418 LWC786417:LWC786418 MFY786417:MFY786418 MPU786417:MPU786418 MZQ786417:MZQ786418 NJM786417:NJM786418 NTI786417:NTI786418 ODE786417:ODE786418 ONA786417:ONA786418 OWW786417:OWW786418 PGS786417:PGS786418 PQO786417:PQO786418 QAK786417:QAK786418 QKG786417:QKG786418 QUC786417:QUC786418 RDY786417:RDY786418 RNU786417:RNU786418 RXQ786417:RXQ786418 SHM786417:SHM786418 SRI786417:SRI786418 TBE786417:TBE786418 TLA786417:TLA786418 TUW786417:TUW786418 UES786417:UES786418 UOO786417:UOO786418 UYK786417:UYK786418 VIG786417:VIG786418 VSC786417:VSC786418 WBY786417:WBY786418 WLU786417:WLU786418 WVQ786417:WVQ786418 H851953:I851954 JE851953:JE851954 TA851953:TA851954 ACW851953:ACW851954 AMS851953:AMS851954 AWO851953:AWO851954 BGK851953:BGK851954 BQG851953:BQG851954 CAC851953:CAC851954 CJY851953:CJY851954 CTU851953:CTU851954 DDQ851953:DDQ851954 DNM851953:DNM851954 DXI851953:DXI851954 EHE851953:EHE851954 ERA851953:ERA851954 FAW851953:FAW851954 FKS851953:FKS851954 FUO851953:FUO851954 GEK851953:GEK851954 GOG851953:GOG851954 GYC851953:GYC851954 HHY851953:HHY851954 HRU851953:HRU851954 IBQ851953:IBQ851954 ILM851953:ILM851954 IVI851953:IVI851954 JFE851953:JFE851954 JPA851953:JPA851954 JYW851953:JYW851954 KIS851953:KIS851954 KSO851953:KSO851954 LCK851953:LCK851954 LMG851953:LMG851954 LWC851953:LWC851954 MFY851953:MFY851954 MPU851953:MPU851954 MZQ851953:MZQ851954 NJM851953:NJM851954 NTI851953:NTI851954 ODE851953:ODE851954 ONA851953:ONA851954 OWW851953:OWW851954 PGS851953:PGS851954 PQO851953:PQO851954 QAK851953:QAK851954 QKG851953:QKG851954 QUC851953:QUC851954 RDY851953:RDY851954 RNU851953:RNU851954 RXQ851953:RXQ851954 SHM851953:SHM851954 SRI851953:SRI851954 TBE851953:TBE851954 TLA851953:TLA851954 TUW851953:TUW851954 UES851953:UES851954 UOO851953:UOO851954 UYK851953:UYK851954 VIG851953:VIG851954 VSC851953:VSC851954 WBY851953:WBY851954 WLU851953:WLU851954 WVQ851953:WVQ851954 H917489:I917490 JE917489:JE917490 TA917489:TA917490 ACW917489:ACW917490 AMS917489:AMS917490 AWO917489:AWO917490 BGK917489:BGK917490 BQG917489:BQG917490 CAC917489:CAC917490 CJY917489:CJY917490 CTU917489:CTU917490 DDQ917489:DDQ917490 DNM917489:DNM917490 DXI917489:DXI917490 EHE917489:EHE917490 ERA917489:ERA917490 FAW917489:FAW917490 FKS917489:FKS917490 FUO917489:FUO917490 GEK917489:GEK917490 GOG917489:GOG917490 GYC917489:GYC917490 HHY917489:HHY917490 HRU917489:HRU917490 IBQ917489:IBQ917490 ILM917489:ILM917490 IVI917489:IVI917490 JFE917489:JFE917490 JPA917489:JPA917490 JYW917489:JYW917490 KIS917489:KIS917490 KSO917489:KSO917490 LCK917489:LCK917490 LMG917489:LMG917490 LWC917489:LWC917490 MFY917489:MFY917490 MPU917489:MPU917490 MZQ917489:MZQ917490 NJM917489:NJM917490 NTI917489:NTI917490 ODE917489:ODE917490 ONA917489:ONA917490 OWW917489:OWW917490 PGS917489:PGS917490 PQO917489:PQO917490 QAK917489:QAK917490 QKG917489:QKG917490 QUC917489:QUC917490 RDY917489:RDY917490 RNU917489:RNU917490 RXQ917489:RXQ917490 SHM917489:SHM917490 SRI917489:SRI917490 TBE917489:TBE917490 TLA917489:TLA917490 TUW917489:TUW917490 UES917489:UES917490 UOO917489:UOO917490 UYK917489:UYK917490 VIG917489:VIG917490 VSC917489:VSC917490 WBY917489:WBY917490 WLU917489:WLU917490 WVQ917489:WVQ917490 H983025:I983026 JE983025:JE983026 TA983025:TA983026 ACW983025:ACW983026 AMS983025:AMS983026 AWO983025:AWO983026 BGK983025:BGK983026 BQG983025:BQG983026 CAC983025:CAC983026 CJY983025:CJY983026 CTU983025:CTU983026 DDQ983025:DDQ983026 DNM983025:DNM983026 DXI983025:DXI983026 EHE983025:EHE983026 ERA983025:ERA983026 FAW983025:FAW983026 FKS983025:FKS983026 FUO983025:FUO983026 GEK983025:GEK983026 GOG983025:GOG983026 GYC983025:GYC983026 HHY983025:HHY983026 HRU983025:HRU983026 IBQ983025:IBQ983026 ILM983025:ILM983026 IVI983025:IVI983026 JFE983025:JFE983026 JPA983025:JPA983026 JYW983025:JYW983026 KIS983025:KIS983026 KSO983025:KSO983026 LCK983025:LCK983026 LMG983025:LMG983026 LWC983025:LWC983026 MFY983025:MFY983026 MPU983025:MPU983026 MZQ983025:MZQ983026 NJM983025:NJM983026 NTI983025:NTI983026 ODE983025:ODE983026 ONA983025:ONA983026 OWW983025:OWW983026 PGS983025:PGS983026 PQO983025:PQO983026 QAK983025:QAK983026 QKG983025:QKG983026 QUC983025:QUC983026 RDY983025:RDY983026 RNU983025:RNU983026 RXQ983025:RXQ983026 SHM983025:SHM983026 SRI983025:SRI983026 TBE983025:TBE983026 TLA983025:TLA983026 TUW983025:TUW983026 UES983025:UES983026 UOO983025:UOO983026 UYK983025:UYK983026 VIG983025:VIG983026 VSC983025:VSC983026 WBY983025:WBY983026">
      <formula1>$P$36:$Q$36</formula1>
    </dataValidation>
    <dataValidation type="list" allowBlank="1" showInputMessage="1" showErrorMessage="1" sqref="WVQ983024 WLU983024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formula1>$P$35:$Q$35</formula1>
    </dataValidation>
    <dataValidation type="list" allowBlank="1" showInputMessage="1" showErrorMessage="1" sqref="WVQ983021 TA31 JE31 WLU983021 WBY983021 VSC983021 VIG983021 UYK983021 UOO983021 UES983021 TUW983021 TLA983021 TBE983021 SRI983021 SHM983021 RXQ983021 RNU983021 RDY983021 QUC983021 QKG983021 QAK983021 PQO983021 PGS983021 OWW983021 ONA983021 ODE983021 NTI983021 NJM983021 MZQ983021 MPU983021 MFY983021 LWC983021 LMG983021 LCK983021 KSO983021 KIS983021 JYW983021 JPA983021 JFE983021 IVI983021 ILM983021 IBQ983021 HRU983021 HHY983021 GYC983021 GOG983021 GEK983021 FUO983021 FKS983021 FAW983021 ERA983021 EHE983021 DXI983021 DNM983021 DDQ983021 CTU983021 CJY983021 CAC983021 BQG983021 BGK983021 AWO983021 AMS983021 ACW983021 TA983021 JE983021 H983021:I983021 WVQ917485 WLU917485 WBY917485 VSC917485 VIG917485 UYK917485 UOO917485 UES917485 TUW917485 TLA917485 TBE917485 SRI917485 SHM917485 RXQ917485 RNU917485 RDY917485 QUC917485 QKG917485 QAK917485 PQO917485 PGS917485 OWW917485 ONA917485 ODE917485 NTI917485 NJM917485 MZQ917485 MPU917485 MFY917485 LWC917485 LMG917485 LCK917485 KSO917485 KIS917485 JYW917485 JPA917485 JFE917485 IVI917485 ILM917485 IBQ917485 HRU917485 HHY917485 GYC917485 GOG917485 GEK917485 FUO917485 FKS917485 FAW917485 ERA917485 EHE917485 DXI917485 DNM917485 DDQ917485 CTU917485 CJY917485 CAC917485 BQG917485 BGK917485 AWO917485 AMS917485 ACW917485 TA917485 JE917485 H917485:I917485 WVQ851949 WLU851949 WBY851949 VSC851949 VIG851949 UYK851949 UOO851949 UES851949 TUW851949 TLA851949 TBE851949 SRI851949 SHM851949 RXQ851949 RNU851949 RDY851949 QUC851949 QKG851949 QAK851949 PQO851949 PGS851949 OWW851949 ONA851949 ODE851949 NTI851949 NJM851949 MZQ851949 MPU851949 MFY851949 LWC851949 LMG851949 LCK851949 KSO851949 KIS851949 JYW851949 JPA851949 JFE851949 IVI851949 ILM851949 IBQ851949 HRU851949 HHY851949 GYC851949 GOG851949 GEK851949 FUO851949 FKS851949 FAW851949 ERA851949 EHE851949 DXI851949 DNM851949 DDQ851949 CTU851949 CJY851949 CAC851949 BQG851949 BGK851949 AWO851949 AMS851949 ACW851949 TA851949 JE851949 H851949:I851949 WVQ786413 WLU786413 WBY786413 VSC786413 VIG786413 UYK786413 UOO786413 UES786413 TUW786413 TLA786413 TBE786413 SRI786413 SHM786413 RXQ786413 RNU786413 RDY786413 QUC786413 QKG786413 QAK786413 PQO786413 PGS786413 OWW786413 ONA786413 ODE786413 NTI786413 NJM786413 MZQ786413 MPU786413 MFY786413 LWC786413 LMG786413 LCK786413 KSO786413 KIS786413 JYW786413 JPA786413 JFE786413 IVI786413 ILM786413 IBQ786413 HRU786413 HHY786413 GYC786413 GOG786413 GEK786413 FUO786413 FKS786413 FAW786413 ERA786413 EHE786413 DXI786413 DNM786413 DDQ786413 CTU786413 CJY786413 CAC786413 BQG786413 BGK786413 AWO786413 AMS786413 ACW786413 TA786413 JE786413 H786413:I786413 WVQ720877 WLU720877 WBY720877 VSC720877 VIG720877 UYK720877 UOO720877 UES720877 TUW720877 TLA720877 TBE720877 SRI720877 SHM720877 RXQ720877 RNU720877 RDY720877 QUC720877 QKG720877 QAK720877 PQO720877 PGS720877 OWW720877 ONA720877 ODE720877 NTI720877 NJM720877 MZQ720877 MPU720877 MFY720877 LWC720877 LMG720877 LCK720877 KSO720877 KIS720877 JYW720877 JPA720877 JFE720877 IVI720877 ILM720877 IBQ720877 HRU720877 HHY720877 GYC720877 GOG720877 GEK720877 FUO720877 FKS720877 FAW720877 ERA720877 EHE720877 DXI720877 DNM720877 DDQ720877 CTU720877 CJY720877 CAC720877 BQG720877 BGK720877 AWO720877 AMS720877 ACW720877 TA720877 JE720877 H720877:I720877 WVQ655341 WLU655341 WBY655341 VSC655341 VIG655341 UYK655341 UOO655341 UES655341 TUW655341 TLA655341 TBE655341 SRI655341 SHM655341 RXQ655341 RNU655341 RDY655341 QUC655341 QKG655341 QAK655341 PQO655341 PGS655341 OWW655341 ONA655341 ODE655341 NTI655341 NJM655341 MZQ655341 MPU655341 MFY655341 LWC655341 LMG655341 LCK655341 KSO655341 KIS655341 JYW655341 JPA655341 JFE655341 IVI655341 ILM655341 IBQ655341 HRU655341 HHY655341 GYC655341 GOG655341 GEK655341 FUO655341 FKS655341 FAW655341 ERA655341 EHE655341 DXI655341 DNM655341 DDQ655341 CTU655341 CJY655341 CAC655341 BQG655341 BGK655341 AWO655341 AMS655341 ACW655341 TA655341 JE655341 H655341:I655341 WVQ589805 WLU589805 WBY589805 VSC589805 VIG589805 UYK589805 UOO589805 UES589805 TUW589805 TLA589805 TBE589805 SRI589805 SHM589805 RXQ589805 RNU589805 RDY589805 QUC589805 QKG589805 QAK589805 PQO589805 PGS589805 OWW589805 ONA589805 ODE589805 NTI589805 NJM589805 MZQ589805 MPU589805 MFY589805 LWC589805 LMG589805 LCK589805 KSO589805 KIS589805 JYW589805 JPA589805 JFE589805 IVI589805 ILM589805 IBQ589805 HRU589805 HHY589805 GYC589805 GOG589805 GEK589805 FUO589805 FKS589805 FAW589805 ERA589805 EHE589805 DXI589805 DNM589805 DDQ589805 CTU589805 CJY589805 CAC589805 BQG589805 BGK589805 AWO589805 AMS589805 ACW589805 TA589805 JE589805 H589805:I589805 WVQ524269 WLU524269 WBY524269 VSC524269 VIG524269 UYK524269 UOO524269 UES524269 TUW524269 TLA524269 TBE524269 SRI524269 SHM524269 RXQ524269 RNU524269 RDY524269 QUC524269 QKG524269 QAK524269 PQO524269 PGS524269 OWW524269 ONA524269 ODE524269 NTI524269 NJM524269 MZQ524269 MPU524269 MFY524269 LWC524269 LMG524269 LCK524269 KSO524269 KIS524269 JYW524269 JPA524269 JFE524269 IVI524269 ILM524269 IBQ524269 HRU524269 HHY524269 GYC524269 GOG524269 GEK524269 FUO524269 FKS524269 FAW524269 ERA524269 EHE524269 DXI524269 DNM524269 DDQ524269 CTU524269 CJY524269 CAC524269 BQG524269 BGK524269 AWO524269 AMS524269 ACW524269 TA524269 JE524269 H524269:I524269 WVQ458733 WLU458733 WBY458733 VSC458733 VIG458733 UYK458733 UOO458733 UES458733 TUW458733 TLA458733 TBE458733 SRI458733 SHM458733 RXQ458733 RNU458733 RDY458733 QUC458733 QKG458733 QAK458733 PQO458733 PGS458733 OWW458733 ONA458733 ODE458733 NTI458733 NJM458733 MZQ458733 MPU458733 MFY458733 LWC458733 LMG458733 LCK458733 KSO458733 KIS458733 JYW458733 JPA458733 JFE458733 IVI458733 ILM458733 IBQ458733 HRU458733 HHY458733 GYC458733 GOG458733 GEK458733 FUO458733 FKS458733 FAW458733 ERA458733 EHE458733 DXI458733 DNM458733 DDQ458733 CTU458733 CJY458733 CAC458733 BQG458733 BGK458733 AWO458733 AMS458733 ACW458733 TA458733 JE458733 H458733:I458733 WVQ393197 WLU393197 WBY393197 VSC393197 VIG393197 UYK393197 UOO393197 UES393197 TUW393197 TLA393197 TBE393197 SRI393197 SHM393197 RXQ393197 RNU393197 RDY393197 QUC393197 QKG393197 QAK393197 PQO393197 PGS393197 OWW393197 ONA393197 ODE393197 NTI393197 NJM393197 MZQ393197 MPU393197 MFY393197 LWC393197 LMG393197 LCK393197 KSO393197 KIS393197 JYW393197 JPA393197 JFE393197 IVI393197 ILM393197 IBQ393197 HRU393197 HHY393197 GYC393197 GOG393197 GEK393197 FUO393197 FKS393197 FAW393197 ERA393197 EHE393197 DXI393197 DNM393197 DDQ393197 CTU393197 CJY393197 CAC393197 BQG393197 BGK393197 AWO393197 AMS393197 ACW393197 TA393197 JE393197 H393197:I393197 WVQ327661 WLU327661 WBY327661 VSC327661 VIG327661 UYK327661 UOO327661 UES327661 TUW327661 TLA327661 TBE327661 SRI327661 SHM327661 RXQ327661 RNU327661 RDY327661 QUC327661 QKG327661 QAK327661 PQO327661 PGS327661 OWW327661 ONA327661 ODE327661 NTI327661 NJM327661 MZQ327661 MPU327661 MFY327661 LWC327661 LMG327661 LCK327661 KSO327661 KIS327661 JYW327661 JPA327661 JFE327661 IVI327661 ILM327661 IBQ327661 HRU327661 HHY327661 GYC327661 GOG327661 GEK327661 FUO327661 FKS327661 FAW327661 ERA327661 EHE327661 DXI327661 DNM327661 DDQ327661 CTU327661 CJY327661 CAC327661 BQG327661 BGK327661 AWO327661 AMS327661 ACW327661 TA327661 JE327661 H327661:I327661 WVQ262125 WLU262125 WBY262125 VSC262125 VIG262125 UYK262125 UOO262125 UES262125 TUW262125 TLA262125 TBE262125 SRI262125 SHM262125 RXQ262125 RNU262125 RDY262125 QUC262125 QKG262125 QAK262125 PQO262125 PGS262125 OWW262125 ONA262125 ODE262125 NTI262125 NJM262125 MZQ262125 MPU262125 MFY262125 LWC262125 LMG262125 LCK262125 KSO262125 KIS262125 JYW262125 JPA262125 JFE262125 IVI262125 ILM262125 IBQ262125 HRU262125 HHY262125 GYC262125 GOG262125 GEK262125 FUO262125 FKS262125 FAW262125 ERA262125 EHE262125 DXI262125 DNM262125 DDQ262125 CTU262125 CJY262125 CAC262125 BQG262125 BGK262125 AWO262125 AMS262125 ACW262125 TA262125 JE262125 H262125:I262125 WVQ196589 WLU196589 WBY196589 VSC196589 VIG196589 UYK196589 UOO196589 UES196589 TUW196589 TLA196589 TBE196589 SRI196589 SHM196589 RXQ196589 RNU196589 RDY196589 QUC196589 QKG196589 QAK196589 PQO196589 PGS196589 OWW196589 ONA196589 ODE196589 NTI196589 NJM196589 MZQ196589 MPU196589 MFY196589 LWC196589 LMG196589 LCK196589 KSO196589 KIS196589 JYW196589 JPA196589 JFE196589 IVI196589 ILM196589 IBQ196589 HRU196589 HHY196589 GYC196589 GOG196589 GEK196589 FUO196589 FKS196589 FAW196589 ERA196589 EHE196589 DXI196589 DNM196589 DDQ196589 CTU196589 CJY196589 CAC196589 BQG196589 BGK196589 AWO196589 AMS196589 ACW196589 TA196589 JE196589 H196589:I196589 WVQ131053 WLU131053 WBY131053 VSC131053 VIG131053 UYK131053 UOO131053 UES131053 TUW131053 TLA131053 TBE131053 SRI131053 SHM131053 RXQ131053 RNU131053 RDY131053 QUC131053 QKG131053 QAK131053 PQO131053 PGS131053 OWW131053 ONA131053 ODE131053 NTI131053 NJM131053 MZQ131053 MPU131053 MFY131053 LWC131053 LMG131053 LCK131053 KSO131053 KIS131053 JYW131053 JPA131053 JFE131053 IVI131053 ILM131053 IBQ131053 HRU131053 HHY131053 GYC131053 GOG131053 GEK131053 FUO131053 FKS131053 FAW131053 ERA131053 EHE131053 DXI131053 DNM131053 DDQ131053 CTU131053 CJY131053 CAC131053 BQG131053 BGK131053 AWO131053 AMS131053 ACW131053 TA131053 JE131053 H131053:I131053 WVQ65517 WLU65517 WBY65517 VSC65517 VIG65517 UYK65517 UOO65517 UES65517 TUW65517 TLA65517 TBE65517 SRI65517 SHM65517 RXQ65517 RNU65517 RDY65517 QUC65517 QKG65517 QAK65517 PQO65517 PGS65517 OWW65517 ONA65517 ODE65517 NTI65517 NJM65517 MZQ65517 MPU65517 MFY65517 LWC65517 LMG65517 LCK65517 KSO65517 KIS65517 JYW65517 JPA65517 JFE65517 IVI65517 ILM65517 IBQ65517 HRU65517 HHY65517 GYC65517 GOG65517 GEK65517 FUO65517 FKS65517 FAW65517 ERA65517 EHE65517 DXI65517 DNM65517 DDQ65517 CTU65517 CJY65517 CAC65517 BQG65517 BGK65517 AWO65517 AMS65517 ACW65517 TA65517 JE65517 H65517:I65517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formula1>$O$31:$R$31</formula1>
    </dataValidation>
    <dataValidation type="list" allowBlank="1" showInputMessage="1" showErrorMessage="1" sqref="WVQ983023 WLU983023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formula1>$O$34:$R$34</formula1>
    </dataValidation>
    <dataValidation type="list" allowBlank="1" showInputMessage="1" showErrorMessage="1" sqref="WVQ983022 JE32:JE33 WLU983022 WBY983022 VSC983022 VIG983022 UYK983022 UOO983022 UES983022 TUW983022 TLA983022 TBE983022 SRI983022 SHM983022 RXQ983022 RNU983022 RDY983022 QUC983022 QKG983022 QAK983022 PQO983022 PGS983022 OWW983022 ONA983022 ODE983022 NTI983022 NJM983022 MZQ983022 MPU983022 MFY983022 LWC983022 LMG983022 LCK983022 KSO983022 KIS983022 JYW983022 JPA983022 JFE983022 IVI983022 ILM983022 IBQ983022 HRU983022 HHY983022 GYC983022 GOG983022 GEK983022 FUO983022 FKS983022 FAW983022 ERA983022 EHE983022 DXI983022 DNM983022 DDQ983022 CTU983022 CJY983022 CAC983022 BQG983022 BGK983022 AWO983022 AMS983022 ACW983022 TA983022 JE983022 H983022:I983022 WVQ917486 WLU917486 WBY917486 VSC917486 VIG917486 UYK917486 UOO917486 UES917486 TUW917486 TLA917486 TBE917486 SRI917486 SHM917486 RXQ917486 RNU917486 RDY917486 QUC917486 QKG917486 QAK917486 PQO917486 PGS917486 OWW917486 ONA917486 ODE917486 NTI917486 NJM917486 MZQ917486 MPU917486 MFY917486 LWC917486 LMG917486 LCK917486 KSO917486 KIS917486 JYW917486 JPA917486 JFE917486 IVI917486 ILM917486 IBQ917486 HRU917486 HHY917486 GYC917486 GOG917486 GEK917486 FUO917486 FKS917486 FAW917486 ERA917486 EHE917486 DXI917486 DNM917486 DDQ917486 CTU917486 CJY917486 CAC917486 BQG917486 BGK917486 AWO917486 AMS917486 ACW917486 TA917486 JE917486 H917486:I917486 WVQ851950 WLU851950 WBY851950 VSC851950 VIG851950 UYK851950 UOO851950 UES851950 TUW851950 TLA851950 TBE851950 SRI851950 SHM851950 RXQ851950 RNU851950 RDY851950 QUC851950 QKG851950 QAK851950 PQO851950 PGS851950 OWW851950 ONA851950 ODE851950 NTI851950 NJM851950 MZQ851950 MPU851950 MFY851950 LWC851950 LMG851950 LCK851950 KSO851950 KIS851950 JYW851950 JPA851950 JFE851950 IVI851950 ILM851950 IBQ851950 HRU851950 HHY851950 GYC851950 GOG851950 GEK851950 FUO851950 FKS851950 FAW851950 ERA851950 EHE851950 DXI851950 DNM851950 DDQ851950 CTU851950 CJY851950 CAC851950 BQG851950 BGK851950 AWO851950 AMS851950 ACW851950 TA851950 JE851950 H851950:I851950 WVQ786414 WLU786414 WBY786414 VSC786414 VIG786414 UYK786414 UOO786414 UES786414 TUW786414 TLA786414 TBE786414 SRI786414 SHM786414 RXQ786414 RNU786414 RDY786414 QUC786414 QKG786414 QAK786414 PQO786414 PGS786414 OWW786414 ONA786414 ODE786414 NTI786414 NJM786414 MZQ786414 MPU786414 MFY786414 LWC786414 LMG786414 LCK786414 KSO786414 KIS786414 JYW786414 JPA786414 JFE786414 IVI786414 ILM786414 IBQ786414 HRU786414 HHY786414 GYC786414 GOG786414 GEK786414 FUO786414 FKS786414 FAW786414 ERA786414 EHE786414 DXI786414 DNM786414 DDQ786414 CTU786414 CJY786414 CAC786414 BQG786414 BGK786414 AWO786414 AMS786414 ACW786414 TA786414 JE786414 H786414:I786414 WVQ720878 WLU720878 WBY720878 VSC720878 VIG720878 UYK720878 UOO720878 UES720878 TUW720878 TLA720878 TBE720878 SRI720878 SHM720878 RXQ720878 RNU720878 RDY720878 QUC720878 QKG720878 QAK720878 PQO720878 PGS720878 OWW720878 ONA720878 ODE720878 NTI720878 NJM720878 MZQ720878 MPU720878 MFY720878 LWC720878 LMG720878 LCK720878 KSO720878 KIS720878 JYW720878 JPA720878 JFE720878 IVI720878 ILM720878 IBQ720878 HRU720878 HHY720878 GYC720878 GOG720878 GEK720878 FUO720878 FKS720878 FAW720878 ERA720878 EHE720878 DXI720878 DNM720878 DDQ720878 CTU720878 CJY720878 CAC720878 BQG720878 BGK720878 AWO720878 AMS720878 ACW720878 TA720878 JE720878 H720878:I720878 WVQ655342 WLU655342 WBY655342 VSC655342 VIG655342 UYK655342 UOO655342 UES655342 TUW655342 TLA655342 TBE655342 SRI655342 SHM655342 RXQ655342 RNU655342 RDY655342 QUC655342 QKG655342 QAK655342 PQO655342 PGS655342 OWW655342 ONA655342 ODE655342 NTI655342 NJM655342 MZQ655342 MPU655342 MFY655342 LWC655342 LMG655342 LCK655342 KSO655342 KIS655342 JYW655342 JPA655342 JFE655342 IVI655342 ILM655342 IBQ655342 HRU655342 HHY655342 GYC655342 GOG655342 GEK655342 FUO655342 FKS655342 FAW655342 ERA655342 EHE655342 DXI655342 DNM655342 DDQ655342 CTU655342 CJY655342 CAC655342 BQG655342 BGK655342 AWO655342 AMS655342 ACW655342 TA655342 JE655342 H655342:I655342 WVQ589806 WLU589806 WBY589806 VSC589806 VIG589806 UYK589806 UOO589806 UES589806 TUW589806 TLA589806 TBE589806 SRI589806 SHM589806 RXQ589806 RNU589806 RDY589806 QUC589806 QKG589806 QAK589806 PQO589806 PGS589806 OWW589806 ONA589806 ODE589806 NTI589806 NJM589806 MZQ589806 MPU589806 MFY589806 LWC589806 LMG589806 LCK589806 KSO589806 KIS589806 JYW589806 JPA589806 JFE589806 IVI589806 ILM589806 IBQ589806 HRU589806 HHY589806 GYC589806 GOG589806 GEK589806 FUO589806 FKS589806 FAW589806 ERA589806 EHE589806 DXI589806 DNM589806 DDQ589806 CTU589806 CJY589806 CAC589806 BQG589806 BGK589806 AWO589806 AMS589806 ACW589806 TA589806 JE589806 H589806:I589806 WVQ524270 WLU524270 WBY524270 VSC524270 VIG524270 UYK524270 UOO524270 UES524270 TUW524270 TLA524270 TBE524270 SRI524270 SHM524270 RXQ524270 RNU524270 RDY524270 QUC524270 QKG524270 QAK524270 PQO524270 PGS524270 OWW524270 ONA524270 ODE524270 NTI524270 NJM524270 MZQ524270 MPU524270 MFY524270 LWC524270 LMG524270 LCK524270 KSO524270 KIS524270 JYW524270 JPA524270 JFE524270 IVI524270 ILM524270 IBQ524270 HRU524270 HHY524270 GYC524270 GOG524270 GEK524270 FUO524270 FKS524270 FAW524270 ERA524270 EHE524270 DXI524270 DNM524270 DDQ524270 CTU524270 CJY524270 CAC524270 BQG524270 BGK524270 AWO524270 AMS524270 ACW524270 TA524270 JE524270 H524270:I524270 WVQ458734 WLU458734 WBY458734 VSC458734 VIG458734 UYK458734 UOO458734 UES458734 TUW458734 TLA458734 TBE458734 SRI458734 SHM458734 RXQ458734 RNU458734 RDY458734 QUC458734 QKG458734 QAK458734 PQO458734 PGS458734 OWW458734 ONA458734 ODE458734 NTI458734 NJM458734 MZQ458734 MPU458734 MFY458734 LWC458734 LMG458734 LCK458734 KSO458734 KIS458734 JYW458734 JPA458734 JFE458734 IVI458734 ILM458734 IBQ458734 HRU458734 HHY458734 GYC458734 GOG458734 GEK458734 FUO458734 FKS458734 FAW458734 ERA458734 EHE458734 DXI458734 DNM458734 DDQ458734 CTU458734 CJY458734 CAC458734 BQG458734 BGK458734 AWO458734 AMS458734 ACW458734 TA458734 JE458734 H458734:I458734 WVQ393198 WLU393198 WBY393198 VSC393198 VIG393198 UYK393198 UOO393198 UES393198 TUW393198 TLA393198 TBE393198 SRI393198 SHM393198 RXQ393198 RNU393198 RDY393198 QUC393198 QKG393198 QAK393198 PQO393198 PGS393198 OWW393198 ONA393198 ODE393198 NTI393198 NJM393198 MZQ393198 MPU393198 MFY393198 LWC393198 LMG393198 LCK393198 KSO393198 KIS393198 JYW393198 JPA393198 JFE393198 IVI393198 ILM393198 IBQ393198 HRU393198 HHY393198 GYC393198 GOG393198 GEK393198 FUO393198 FKS393198 FAW393198 ERA393198 EHE393198 DXI393198 DNM393198 DDQ393198 CTU393198 CJY393198 CAC393198 BQG393198 BGK393198 AWO393198 AMS393198 ACW393198 TA393198 JE393198 H393198:I393198 WVQ327662 WLU327662 WBY327662 VSC327662 VIG327662 UYK327662 UOO327662 UES327662 TUW327662 TLA327662 TBE327662 SRI327662 SHM327662 RXQ327662 RNU327662 RDY327662 QUC327662 QKG327662 QAK327662 PQO327662 PGS327662 OWW327662 ONA327662 ODE327662 NTI327662 NJM327662 MZQ327662 MPU327662 MFY327662 LWC327662 LMG327662 LCK327662 KSO327662 KIS327662 JYW327662 JPA327662 JFE327662 IVI327662 ILM327662 IBQ327662 HRU327662 HHY327662 GYC327662 GOG327662 GEK327662 FUO327662 FKS327662 FAW327662 ERA327662 EHE327662 DXI327662 DNM327662 DDQ327662 CTU327662 CJY327662 CAC327662 BQG327662 BGK327662 AWO327662 AMS327662 ACW327662 TA327662 JE327662 H327662:I327662 WVQ262126 WLU262126 WBY262126 VSC262126 VIG262126 UYK262126 UOO262126 UES262126 TUW262126 TLA262126 TBE262126 SRI262126 SHM262126 RXQ262126 RNU262126 RDY262126 QUC262126 QKG262126 QAK262126 PQO262126 PGS262126 OWW262126 ONA262126 ODE262126 NTI262126 NJM262126 MZQ262126 MPU262126 MFY262126 LWC262126 LMG262126 LCK262126 KSO262126 KIS262126 JYW262126 JPA262126 JFE262126 IVI262126 ILM262126 IBQ262126 HRU262126 HHY262126 GYC262126 GOG262126 GEK262126 FUO262126 FKS262126 FAW262126 ERA262126 EHE262126 DXI262126 DNM262126 DDQ262126 CTU262126 CJY262126 CAC262126 BQG262126 BGK262126 AWO262126 AMS262126 ACW262126 TA262126 JE262126 H262126:I262126 WVQ196590 WLU196590 WBY196590 VSC196590 VIG196590 UYK196590 UOO196590 UES196590 TUW196590 TLA196590 TBE196590 SRI196590 SHM196590 RXQ196590 RNU196590 RDY196590 QUC196590 QKG196590 QAK196590 PQO196590 PGS196590 OWW196590 ONA196590 ODE196590 NTI196590 NJM196590 MZQ196590 MPU196590 MFY196590 LWC196590 LMG196590 LCK196590 KSO196590 KIS196590 JYW196590 JPA196590 JFE196590 IVI196590 ILM196590 IBQ196590 HRU196590 HHY196590 GYC196590 GOG196590 GEK196590 FUO196590 FKS196590 FAW196590 ERA196590 EHE196590 DXI196590 DNM196590 DDQ196590 CTU196590 CJY196590 CAC196590 BQG196590 BGK196590 AWO196590 AMS196590 ACW196590 TA196590 JE196590 H196590:I196590 WVQ131054 WLU131054 WBY131054 VSC131054 VIG131054 UYK131054 UOO131054 UES131054 TUW131054 TLA131054 TBE131054 SRI131054 SHM131054 RXQ131054 RNU131054 RDY131054 QUC131054 QKG131054 QAK131054 PQO131054 PGS131054 OWW131054 ONA131054 ODE131054 NTI131054 NJM131054 MZQ131054 MPU131054 MFY131054 LWC131054 LMG131054 LCK131054 KSO131054 KIS131054 JYW131054 JPA131054 JFE131054 IVI131054 ILM131054 IBQ131054 HRU131054 HHY131054 GYC131054 GOG131054 GEK131054 FUO131054 FKS131054 FAW131054 ERA131054 EHE131054 DXI131054 DNM131054 DDQ131054 CTU131054 CJY131054 CAC131054 BQG131054 BGK131054 AWO131054 AMS131054 ACW131054 TA131054 JE131054 H131054:I131054 WVQ65518 WLU65518 WBY65518 VSC65518 VIG65518 UYK65518 UOO65518 UES65518 TUW65518 TLA65518 TBE65518 SRI65518 SHM65518 RXQ65518 RNU65518 RDY65518 QUC65518 QKG65518 QAK65518 PQO65518 PGS65518 OWW65518 ONA65518 ODE65518 NTI65518 NJM65518 MZQ65518 MPU65518 MFY65518 LWC65518 LMG65518 LCK65518 KSO65518 KIS65518 JYW65518 JPA65518 JFE65518 IVI65518 ILM65518 IBQ65518 HRU65518 HHY65518 GYC65518 GOG65518 GEK65518 FUO65518 FKS65518 FAW65518 ERA65518 EHE65518 DXI65518 DNM65518 DDQ65518 CTU65518 CJY65518 CAC65518 BQG65518 BGK65518 AWO65518 AMS65518 ACW65518 TA65518 JE65518 H65518:I65518 WVQ32:WVQ33 WLU32:WLU33 WBY32:WBY33 VSC32:VSC33 VIG32:VIG33 UYK32:UYK33 UOO32:UOO33 UES32:UES33 TUW32:TUW33 TLA32:TLA33 TBE32:TBE33 SRI32:SRI33 SHM32:SHM33 RXQ32:RXQ33 RNU32:RNU33 RDY32:RDY33 QUC32:QUC33 QKG32:QKG33 QAK32:QAK33 PQO32:PQO33 PGS32:PGS33 OWW32:OWW33 ONA32:ONA33 ODE32:ODE33 NTI32:NTI33 NJM32:NJM33 MZQ32:MZQ33 MPU32:MPU33 MFY32:MFY33 LWC32:LWC33 LMG32:LMG33 LCK32:LCK33 KSO32:KSO33 KIS32:KIS33 JYW32:JYW33 JPA32:JPA33 JFE32:JFE33 IVI32:IVI33 ILM32:ILM33 IBQ32:IBQ33 HRU32:HRU33 HHY32:HHY33 GYC32:GYC33 GOG32:GOG33 GEK32:GEK33 FUO32:FUO33 FKS32:FKS33 FAW32:FAW33 ERA32:ERA33 EHE32:EHE33 DXI32:DXI33 DNM32:DNM33 DDQ32:DDQ33 CTU32:CTU33 CJY32:CJY33 CAC32:CAC33 BQG32:BQG33 BGK32:BGK33 AWO32:AWO33 AMS32:AMS33 ACW32:ACW33 TA32:TA33">
      <formula1>$N$32:$R$32</formula1>
    </dataValidation>
    <dataValidation type="list" allowBlank="1" showInputMessage="1" showErrorMessage="1" sqref="WVQ983020 JE30 WLU983020 WBY983020 VSC983020 VIG983020 UYK983020 UOO983020 UES983020 TUW983020 TLA983020 TBE983020 SRI983020 SHM983020 RXQ983020 RNU983020 RDY983020 QUC983020 QKG983020 QAK983020 PQO983020 PGS983020 OWW983020 ONA983020 ODE983020 NTI983020 NJM983020 MZQ983020 MPU983020 MFY983020 LWC983020 LMG983020 LCK983020 KSO983020 KIS983020 JYW983020 JPA983020 JFE983020 IVI983020 ILM983020 IBQ983020 HRU983020 HHY983020 GYC983020 GOG983020 GEK983020 FUO983020 FKS983020 FAW983020 ERA983020 EHE983020 DXI983020 DNM983020 DDQ983020 CTU983020 CJY983020 CAC983020 BQG983020 BGK983020 AWO983020 AMS983020 ACW983020 TA983020 JE983020 H983020:I983020 WVQ917484 WLU917484 WBY917484 VSC917484 VIG917484 UYK917484 UOO917484 UES917484 TUW917484 TLA917484 TBE917484 SRI917484 SHM917484 RXQ917484 RNU917484 RDY917484 QUC917484 QKG917484 QAK917484 PQO917484 PGS917484 OWW917484 ONA917484 ODE917484 NTI917484 NJM917484 MZQ917484 MPU917484 MFY917484 LWC917484 LMG917484 LCK917484 KSO917484 KIS917484 JYW917484 JPA917484 JFE917484 IVI917484 ILM917484 IBQ917484 HRU917484 HHY917484 GYC917484 GOG917484 GEK917484 FUO917484 FKS917484 FAW917484 ERA917484 EHE917484 DXI917484 DNM917484 DDQ917484 CTU917484 CJY917484 CAC917484 BQG917484 BGK917484 AWO917484 AMS917484 ACW917484 TA917484 JE917484 H917484:I917484 WVQ851948 WLU851948 WBY851948 VSC851948 VIG851948 UYK851948 UOO851948 UES851948 TUW851948 TLA851948 TBE851948 SRI851948 SHM851948 RXQ851948 RNU851948 RDY851948 QUC851948 QKG851948 QAK851948 PQO851948 PGS851948 OWW851948 ONA851948 ODE851948 NTI851948 NJM851948 MZQ851948 MPU851948 MFY851948 LWC851948 LMG851948 LCK851948 KSO851948 KIS851948 JYW851948 JPA851948 JFE851948 IVI851948 ILM851948 IBQ851948 HRU851948 HHY851948 GYC851948 GOG851948 GEK851948 FUO851948 FKS851948 FAW851948 ERA851948 EHE851948 DXI851948 DNM851948 DDQ851948 CTU851948 CJY851948 CAC851948 BQG851948 BGK851948 AWO851948 AMS851948 ACW851948 TA851948 JE851948 H851948:I851948 WVQ786412 WLU786412 WBY786412 VSC786412 VIG786412 UYK786412 UOO786412 UES786412 TUW786412 TLA786412 TBE786412 SRI786412 SHM786412 RXQ786412 RNU786412 RDY786412 QUC786412 QKG786412 QAK786412 PQO786412 PGS786412 OWW786412 ONA786412 ODE786412 NTI786412 NJM786412 MZQ786412 MPU786412 MFY786412 LWC786412 LMG786412 LCK786412 KSO786412 KIS786412 JYW786412 JPA786412 JFE786412 IVI786412 ILM786412 IBQ786412 HRU786412 HHY786412 GYC786412 GOG786412 GEK786412 FUO786412 FKS786412 FAW786412 ERA786412 EHE786412 DXI786412 DNM786412 DDQ786412 CTU786412 CJY786412 CAC786412 BQG786412 BGK786412 AWO786412 AMS786412 ACW786412 TA786412 JE786412 H786412:I786412 WVQ720876 WLU720876 WBY720876 VSC720876 VIG720876 UYK720876 UOO720876 UES720876 TUW720876 TLA720876 TBE720876 SRI720876 SHM720876 RXQ720876 RNU720876 RDY720876 QUC720876 QKG720876 QAK720876 PQO720876 PGS720876 OWW720876 ONA720876 ODE720876 NTI720876 NJM720876 MZQ720876 MPU720876 MFY720876 LWC720876 LMG720876 LCK720876 KSO720876 KIS720876 JYW720876 JPA720876 JFE720876 IVI720876 ILM720876 IBQ720876 HRU720876 HHY720876 GYC720876 GOG720876 GEK720876 FUO720876 FKS720876 FAW720876 ERA720876 EHE720876 DXI720876 DNM720876 DDQ720876 CTU720876 CJY720876 CAC720876 BQG720876 BGK720876 AWO720876 AMS720876 ACW720876 TA720876 JE720876 H720876:I720876 WVQ655340 WLU655340 WBY655340 VSC655340 VIG655340 UYK655340 UOO655340 UES655340 TUW655340 TLA655340 TBE655340 SRI655340 SHM655340 RXQ655340 RNU655340 RDY655340 QUC655340 QKG655340 QAK655340 PQO655340 PGS655340 OWW655340 ONA655340 ODE655340 NTI655340 NJM655340 MZQ655340 MPU655340 MFY655340 LWC655340 LMG655340 LCK655340 KSO655340 KIS655340 JYW655340 JPA655340 JFE655340 IVI655340 ILM655340 IBQ655340 HRU655340 HHY655340 GYC655340 GOG655340 GEK655340 FUO655340 FKS655340 FAW655340 ERA655340 EHE655340 DXI655340 DNM655340 DDQ655340 CTU655340 CJY655340 CAC655340 BQG655340 BGK655340 AWO655340 AMS655340 ACW655340 TA655340 JE655340 H655340:I655340 WVQ589804 WLU589804 WBY589804 VSC589804 VIG589804 UYK589804 UOO589804 UES589804 TUW589804 TLA589804 TBE589804 SRI589804 SHM589804 RXQ589804 RNU589804 RDY589804 QUC589804 QKG589804 QAK589804 PQO589804 PGS589804 OWW589804 ONA589804 ODE589804 NTI589804 NJM589804 MZQ589804 MPU589804 MFY589804 LWC589804 LMG589804 LCK589804 KSO589804 KIS589804 JYW589804 JPA589804 JFE589804 IVI589804 ILM589804 IBQ589804 HRU589804 HHY589804 GYC589804 GOG589804 GEK589804 FUO589804 FKS589804 FAW589804 ERA589804 EHE589804 DXI589804 DNM589804 DDQ589804 CTU589804 CJY589804 CAC589804 BQG589804 BGK589804 AWO589804 AMS589804 ACW589804 TA589804 JE589804 H589804:I589804 WVQ524268 WLU524268 WBY524268 VSC524268 VIG524268 UYK524268 UOO524268 UES524268 TUW524268 TLA524268 TBE524268 SRI524268 SHM524268 RXQ524268 RNU524268 RDY524268 QUC524268 QKG524268 QAK524268 PQO524268 PGS524268 OWW524268 ONA524268 ODE524268 NTI524268 NJM524268 MZQ524268 MPU524268 MFY524268 LWC524268 LMG524268 LCK524268 KSO524268 KIS524268 JYW524268 JPA524268 JFE524268 IVI524268 ILM524268 IBQ524268 HRU524268 HHY524268 GYC524268 GOG524268 GEK524268 FUO524268 FKS524268 FAW524268 ERA524268 EHE524268 DXI524268 DNM524268 DDQ524268 CTU524268 CJY524268 CAC524268 BQG524268 BGK524268 AWO524268 AMS524268 ACW524268 TA524268 JE524268 H524268:I524268 WVQ458732 WLU458732 WBY458732 VSC458732 VIG458732 UYK458732 UOO458732 UES458732 TUW458732 TLA458732 TBE458732 SRI458732 SHM458732 RXQ458732 RNU458732 RDY458732 QUC458732 QKG458732 QAK458732 PQO458732 PGS458732 OWW458732 ONA458732 ODE458732 NTI458732 NJM458732 MZQ458732 MPU458732 MFY458732 LWC458732 LMG458732 LCK458732 KSO458732 KIS458732 JYW458732 JPA458732 JFE458732 IVI458732 ILM458732 IBQ458732 HRU458732 HHY458732 GYC458732 GOG458732 GEK458732 FUO458732 FKS458732 FAW458732 ERA458732 EHE458732 DXI458732 DNM458732 DDQ458732 CTU458732 CJY458732 CAC458732 BQG458732 BGK458732 AWO458732 AMS458732 ACW458732 TA458732 JE458732 H458732:I458732 WVQ393196 WLU393196 WBY393196 VSC393196 VIG393196 UYK393196 UOO393196 UES393196 TUW393196 TLA393196 TBE393196 SRI393196 SHM393196 RXQ393196 RNU393196 RDY393196 QUC393196 QKG393196 QAK393196 PQO393196 PGS393196 OWW393196 ONA393196 ODE393196 NTI393196 NJM393196 MZQ393196 MPU393196 MFY393196 LWC393196 LMG393196 LCK393196 KSO393196 KIS393196 JYW393196 JPA393196 JFE393196 IVI393196 ILM393196 IBQ393196 HRU393196 HHY393196 GYC393196 GOG393196 GEK393196 FUO393196 FKS393196 FAW393196 ERA393196 EHE393196 DXI393196 DNM393196 DDQ393196 CTU393196 CJY393196 CAC393196 BQG393196 BGK393196 AWO393196 AMS393196 ACW393196 TA393196 JE393196 H393196:I393196 WVQ327660 WLU327660 WBY327660 VSC327660 VIG327660 UYK327660 UOO327660 UES327660 TUW327660 TLA327660 TBE327660 SRI327660 SHM327660 RXQ327660 RNU327660 RDY327660 QUC327660 QKG327660 QAK327660 PQO327660 PGS327660 OWW327660 ONA327660 ODE327660 NTI327660 NJM327660 MZQ327660 MPU327660 MFY327660 LWC327660 LMG327660 LCK327660 KSO327660 KIS327660 JYW327660 JPA327660 JFE327660 IVI327660 ILM327660 IBQ327660 HRU327660 HHY327660 GYC327660 GOG327660 GEK327660 FUO327660 FKS327660 FAW327660 ERA327660 EHE327660 DXI327660 DNM327660 DDQ327660 CTU327660 CJY327660 CAC327660 BQG327660 BGK327660 AWO327660 AMS327660 ACW327660 TA327660 JE327660 H327660:I327660 WVQ262124 WLU262124 WBY262124 VSC262124 VIG262124 UYK262124 UOO262124 UES262124 TUW262124 TLA262124 TBE262124 SRI262124 SHM262124 RXQ262124 RNU262124 RDY262124 QUC262124 QKG262124 QAK262124 PQO262124 PGS262124 OWW262124 ONA262124 ODE262124 NTI262124 NJM262124 MZQ262124 MPU262124 MFY262124 LWC262124 LMG262124 LCK262124 KSO262124 KIS262124 JYW262124 JPA262124 JFE262124 IVI262124 ILM262124 IBQ262124 HRU262124 HHY262124 GYC262124 GOG262124 GEK262124 FUO262124 FKS262124 FAW262124 ERA262124 EHE262124 DXI262124 DNM262124 DDQ262124 CTU262124 CJY262124 CAC262124 BQG262124 BGK262124 AWO262124 AMS262124 ACW262124 TA262124 JE262124 H262124:I262124 WVQ196588 WLU196588 WBY196588 VSC196588 VIG196588 UYK196588 UOO196588 UES196588 TUW196588 TLA196588 TBE196588 SRI196588 SHM196588 RXQ196588 RNU196588 RDY196588 QUC196588 QKG196588 QAK196588 PQO196588 PGS196588 OWW196588 ONA196588 ODE196588 NTI196588 NJM196588 MZQ196588 MPU196588 MFY196588 LWC196588 LMG196588 LCK196588 KSO196588 KIS196588 JYW196588 JPA196588 JFE196588 IVI196588 ILM196588 IBQ196588 HRU196588 HHY196588 GYC196588 GOG196588 GEK196588 FUO196588 FKS196588 FAW196588 ERA196588 EHE196588 DXI196588 DNM196588 DDQ196588 CTU196588 CJY196588 CAC196588 BQG196588 BGK196588 AWO196588 AMS196588 ACW196588 TA196588 JE196588 H196588:I196588 WVQ131052 WLU131052 WBY131052 VSC131052 VIG131052 UYK131052 UOO131052 UES131052 TUW131052 TLA131052 TBE131052 SRI131052 SHM131052 RXQ131052 RNU131052 RDY131052 QUC131052 QKG131052 QAK131052 PQO131052 PGS131052 OWW131052 ONA131052 ODE131052 NTI131052 NJM131052 MZQ131052 MPU131052 MFY131052 LWC131052 LMG131052 LCK131052 KSO131052 KIS131052 JYW131052 JPA131052 JFE131052 IVI131052 ILM131052 IBQ131052 HRU131052 HHY131052 GYC131052 GOG131052 GEK131052 FUO131052 FKS131052 FAW131052 ERA131052 EHE131052 DXI131052 DNM131052 DDQ131052 CTU131052 CJY131052 CAC131052 BQG131052 BGK131052 AWO131052 AMS131052 ACW131052 TA131052 JE131052 H131052:I131052 WVQ65516 WLU65516 WBY65516 VSC65516 VIG65516 UYK65516 UOO65516 UES65516 TUW65516 TLA65516 TBE65516 SRI65516 SHM65516 RXQ65516 RNU65516 RDY65516 QUC65516 QKG65516 QAK65516 PQO65516 PGS65516 OWW65516 ONA65516 ODE65516 NTI65516 NJM65516 MZQ65516 MPU65516 MFY65516 LWC65516 LMG65516 LCK65516 KSO65516 KIS65516 JYW65516 JPA65516 JFE65516 IVI65516 ILM65516 IBQ65516 HRU65516 HHY65516 GYC65516 GOG65516 GEK65516 FUO65516 FKS65516 FAW65516 ERA65516 EHE65516 DXI65516 DNM65516 DDQ65516 CTU65516 CJY65516 CAC65516 BQG65516 BGK65516 AWO65516 AMS65516 ACW65516 TA65516 JE65516 H65516:I6551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formula1>$O$30:$R$30</formula1>
    </dataValidation>
    <dataValidation type="list" allowBlank="1" showInputMessage="1" showErrorMessage="1" sqref="WVQ983030 WLU983030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H65526:I65526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H131062:I131062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H196598:I196598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H262134:I262134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H327670:I327670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H393206:I393206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H458742:I458742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H524278:I524278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H589814:I589814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H655350:I655350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H720886:I720886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H786422:I786422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H851958:I851958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H917494:I917494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H983030:I983030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formula1>$O$41:$R$41</formula1>
    </dataValidation>
    <dataValidation type="list" operator="equal" allowBlank="1" showInputMessage="1" showErrorMessage="1" sqref="J65552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formula1>#REF!</formula1>
    </dataValidation>
    <dataValidation type="list" allowBlank="1" showInputMessage="1" showErrorMessage="1" sqref="WVQ983039 WLU983039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H65535:I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H131071:I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H196607:I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H262143:I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H327679:I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H393215:I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H458751:I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H524287:I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H589823:I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H655359:I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H720895:I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H786431:I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H851967:I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H917503:I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H983039:I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formula1>$O$54:$R$54</formula1>
    </dataValidation>
    <dataValidation type="list" allowBlank="1" showInputMessage="1" showErrorMessage="1" sqref="WVQ983038 WLU983038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H65534: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H131070: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H196606: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H262142: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H327678: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H393214: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H458750: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H524286: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H589822: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H655358: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H720894: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H786430: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H851966: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H917502: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H983038: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formula1>$P$53:$Q$53</formula1>
    </dataValidation>
    <dataValidation type="list" allowBlank="1" showInputMessage="1" showErrorMessage="1" sqref="WVQ983036 WLU983036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H65532:I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H131068:I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H196604:I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H262140:I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H327676:I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H393212:I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H458748:I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H524284:I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H589820:I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H655356:I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H720892:I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H786428:I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H851964:I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H917500:I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H983036:I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formula1>$O$51:$R$51</formula1>
    </dataValidation>
    <dataValidation type="list" allowBlank="1" showInputMessage="1" showErrorMessage="1" sqref="WVQ983031 WLU983031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H65527: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formula1>$O$42:$Q$42</formula1>
    </dataValidation>
    <dataValidation allowBlank="1" showInputMessage="1" showErrorMessage="1" sqref="H41:I42 J88:J95 J105:J106 J109:J114 J84:J85 J73:J74"/>
    <dataValidation type="list" allowBlank="1" showInputMessage="1" showErrorMessage="1" sqref="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formula1>$O$108</formula1>
    </dataValidation>
    <dataValidation type="list" operator="equal" allowBlank="1" showInputMessage="1" showErrorMessage="1" sqref="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formula1>$O$105:$P$105</formula1>
    </dataValidation>
    <dataValidation type="list" allowBlank="1" showInputMessage="1" showErrorMessage="1" sqref="JF109:JF114 ACX109:ACX114 AMT109:AMT114 AWP109:AWP114 BGL109:BGL114 BQH109:BQH114 CAD109:CAD114 CJZ109:CJZ114 CTV109:CTV114 DDR109:DDR114 DNN109:DNN114 DXJ109:DXJ114 EHF109:EHF114 ERB109:ERB114 FAX109:FAX114 FKT109:FKT114 FUP109:FUP114 GEL109:GEL114 GOH109:GOH114 GYD109:GYD114 HHZ109:HHZ114 HRV109:HRV114 IBR109:IBR114 ILN109:ILN114 IVJ109:IVJ114 JFF109:JFF114 JPB109:JPB114 JYX109:JYX114 KIT109:KIT114 KSP109:KSP114 LCL109:LCL114 LMH109:LMH114 LWD109:LWD114 MFZ109:MFZ114 MPV109:MPV114 MZR109:MZR114 NJN109:NJN114 NTJ109:NTJ114 ODF109:ODF114 ONB109:ONB114 OWX109:OWX114 PGT109:PGT114 PQP109:PQP114 QAL109:QAL114 QKH109:QKH114 QUD109:QUD114 RDZ109:RDZ114 RNV109:RNV114 RXR109:RXR114 SHN109:SHN114 SRJ109:SRJ114 TBF109:TBF114 TLB109:TLB114 TUX109:TUX114 UET109:UET114 UOP109:UOP114 UYL109:UYL114 VIH109:VIH114 VSD109:VSD114 WBZ109:WBZ114 WLV109:WLV114 WVR109:WVR114 H116:I116 JE116 TA116 ACW116 AMS116 AWO116 BGK116 BQG116 CAC116 CJY116 CTU116 DDQ116 DNM116 DXI116 EHE116 ERA116 FAW116 FKS116 FUO116 GEK116 GOG116 GYC116 HHY116 HRU116 IBQ116 ILM116 IVI116 JFE116 JPA116 JYW116 KIS116 KSO116 LCK116 LMG116 LWC116 MFY116 MPU116 MZQ116 NJM116 NTI116 ODE116 ONA116 OWW116 PGS116 PQO116 QAK116 QKG116 QUC116 RDY116 RNU116 RXQ116 SHM116 SRI116 TBE116 TLA116 TUW116 UES116 UOO116 UYK116 VIG116 VSC116 WBY116 WLU116 WVQ116 H97:I97 JE97 TA97 ACW97 AMS97 AWO97 BGK97 BQG97 CAC97 CJY97 CTU97 DDQ97 DNM97 DXI97 EHE97 ERA97 FAW97 FKS97 FUO97 GEK97 GOG97 GYC97 HHY97 HRU97 IBQ97 ILM97 IVI97 JFE97 JPA97 JYW97 KIS97 KSO97 LCK97 LMG97 LWC97 MFY97 MPU97 MZQ97 NJM97 NTI97 ODE97 ONA97 OWW97 PGS97 PQO97 QAK97 QKG97 QUC97 RDY97 RNU97 RXQ97 SHM97 SRI97 TBE97 TLA97 TUW97 UES97 UOO97 UYK97 VIG97 VSC97 WBY97 WLU97 WVQ97 TB109:TB114 JF87:JF95 TB87:TB95 ACX87:ACX95 AMT87:AMT95 AWP87:AWP95 BGL87:BGL95 BQH87:BQH95 CAD87:CAD95 CJZ87:CJZ95 CTV87:CTV95 DDR87:DDR95 DNN87:DNN95 DXJ87:DXJ95 EHF87:EHF95 ERB87:ERB95 FAX87:FAX95 FKT87:FKT95 FUP87:FUP95 GEL87:GEL95 GOH87:GOH95 GYD87:GYD95 HHZ87:HHZ95 HRV87:HRV95 IBR87:IBR95 ILN87:ILN95 IVJ87:IVJ95 JFF87:JFF95 JPB87:JPB95 JYX87:JYX95 KIT87:KIT95 KSP87:KSP95 LCL87:LCL95 LMH87:LMH95 LWD87:LWD95 MFZ87:MFZ95 MPV87:MPV95 MZR87:MZR95 NJN87:NJN95 NTJ87:NTJ95 ODF87:ODF95 ONB87:ONB95 OWX87:OWX95 PGT87:PGT95 PQP87:PQP95 QAL87:QAL95 QKH87:QKH95 QUD87:QUD95 RDZ87:RDZ95 RNV87:RNV95 RXR87:RXR95 SHN87:SHN95 SRJ87:SRJ95 TBF87:TBF95 TLB87:TLB95 TUX87:TUX95 UET87:UET95 UOP87:UOP95 UYL87:UYL95 VIH87:VIH95 VSD87:VSD95 WBZ87:WBZ95 WLV87:WLV95 WVR87:WVR95">
      <formula1>$O$108:$P$108</formula1>
    </dataValidation>
    <dataValidation type="list" allowBlank="1" showInputMessage="1" showErrorMessage="1" sqref="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formula1>$O$105:$Q$105</formula1>
    </dataValidation>
    <dataValidation type="list" allowBlank="1" showInputMessage="1" showErrorMessage="1" sqref="JF84 AMT84 AWP84 BGL84 BQH84 CAD84 CJZ84 CTV84 DDR84 DNN84 DXJ84 EHF84 ERB84 FAX84 FKT84 FUP84 GEL84 GOH84 GYD84 HHZ84 HRV84 IBR84 ILN84 IVJ84 JFF84 JPB84 JYX84 KIT84 KSP84 LCL84 LMH84 LWD84 MFZ84 MPV84 MZR84 NJN84 NTJ84 ODF84 ONB84 OWX84 PGT84 PQP84 QAL84 QKH84 QUD84 RDZ84 RNV84 RXR84 SHN84 SRJ84 TBF84 TLB84 TUX84 UET84 UOP84 UYL84 VIH84 VSD84 WBZ84 WLV84 WVR84 TB84 ACX84">
      <formula1>$O$105:$P$105</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01.03.2022</firstFooter>
  </headerFooter>
  <rowBreaks count="1" manualBreakCount="1">
    <brk id="44" max="16383" man="1"/>
  </rowBreaks>
  <ignoredErrors>
    <ignoredError sqref="I58:I59 I4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15"/>
  <sheetViews>
    <sheetView workbookViewId="0">
      <selection activeCell="O24" sqref="O24:P24"/>
    </sheetView>
  </sheetViews>
  <sheetFormatPr baseColWidth="10" defaultRowHeight="12.5" x14ac:dyDescent="0.25"/>
  <cols>
    <col min="1" max="1" width="4.33203125" style="9" customWidth="1"/>
    <col min="2" max="2" width="50.08203125" style="9" customWidth="1"/>
    <col min="3" max="3" width="12.33203125" style="9" customWidth="1"/>
    <col min="4" max="4" width="13.75" style="9" customWidth="1"/>
    <col min="5" max="5" width="13.25" style="9" customWidth="1"/>
    <col min="6" max="6" width="11.5" style="9" bestFit="1" customWidth="1"/>
    <col min="7" max="7" width="11" style="9"/>
    <col min="8" max="8" width="31.08203125" style="9" customWidth="1"/>
    <col min="9" max="257" width="11" style="9"/>
    <col min="258" max="258" width="4.33203125" style="9" customWidth="1"/>
    <col min="259" max="259" width="50.08203125" style="9" customWidth="1"/>
    <col min="260" max="260" width="13.75" style="9" customWidth="1"/>
    <col min="261" max="261" width="13.25" style="9" customWidth="1"/>
    <col min="262" max="262" width="11.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5" style="9" bestFit="1" customWidth="1"/>
    <col min="16135" max="16384" width="11" style="9"/>
  </cols>
  <sheetData>
    <row r="2" spans="1:7" ht="13" x14ac:dyDescent="0.3">
      <c r="A2" s="59" t="s">
        <v>476</v>
      </c>
    </row>
    <row r="3" spans="1:7" ht="13" x14ac:dyDescent="0.3">
      <c r="A3" s="59"/>
    </row>
    <row r="4" spans="1:7" ht="45.75" customHeight="1" x14ac:dyDescent="0.25">
      <c r="A4" s="85" t="s">
        <v>207</v>
      </c>
      <c r="B4" s="85" t="s">
        <v>208</v>
      </c>
      <c r="C4" s="85"/>
      <c r="D4" s="86" t="s">
        <v>209</v>
      </c>
      <c r="E4" s="86" t="s">
        <v>210</v>
      </c>
      <c r="F4" s="86" t="s">
        <v>211</v>
      </c>
    </row>
    <row r="5" spans="1:7" ht="40.5" x14ac:dyDescent="0.25">
      <c r="A5" s="484">
        <v>27</v>
      </c>
      <c r="B5" s="472" t="s">
        <v>529</v>
      </c>
      <c r="C5" s="473" t="s">
        <v>522</v>
      </c>
      <c r="D5" s="473">
        <v>0.4</v>
      </c>
      <c r="E5" s="473">
        <v>0.6</v>
      </c>
      <c r="F5" s="474" t="s">
        <v>212</v>
      </c>
      <c r="G5" s="485"/>
    </row>
    <row r="6" spans="1:7" x14ac:dyDescent="0.25">
      <c r="A6" s="486"/>
      <c r="B6" s="486"/>
      <c r="C6" s="486"/>
      <c r="D6" s="486"/>
      <c r="E6" s="486"/>
      <c r="F6" s="486"/>
      <c r="G6" s="486"/>
    </row>
    <row r="7" spans="1:7" x14ac:dyDescent="0.25">
      <c r="A7" s="486"/>
      <c r="B7" s="486"/>
      <c r="C7" s="486"/>
      <c r="D7" s="486"/>
      <c r="E7" s="486"/>
      <c r="F7" s="486"/>
      <c r="G7" s="486"/>
    </row>
    <row r="8" spans="1:7" x14ac:dyDescent="0.25">
      <c r="A8" s="486"/>
      <c r="B8" s="486"/>
      <c r="C8" s="486"/>
      <c r="D8" s="486"/>
      <c r="E8" s="486"/>
      <c r="F8" s="486"/>
      <c r="G8" s="486"/>
    </row>
    <row r="9" spans="1:7" x14ac:dyDescent="0.25">
      <c r="A9" s="486"/>
      <c r="B9" s="486"/>
      <c r="C9" s="486"/>
      <c r="D9" s="486"/>
      <c r="E9" s="486"/>
      <c r="F9" s="486"/>
      <c r="G9" s="486"/>
    </row>
    <row r="10" spans="1:7" x14ac:dyDescent="0.25">
      <c r="A10" s="486"/>
      <c r="B10" s="486"/>
      <c r="C10" s="486"/>
      <c r="D10" s="486"/>
      <c r="E10" s="486"/>
      <c r="F10" s="486"/>
      <c r="G10" s="486"/>
    </row>
    <row r="11" spans="1:7" x14ac:dyDescent="0.25">
      <c r="A11" s="486"/>
      <c r="B11" s="486"/>
      <c r="C11" s="486"/>
      <c r="D11" s="486"/>
      <c r="E11" s="486"/>
      <c r="F11" s="486"/>
      <c r="G11" s="486"/>
    </row>
    <row r="12" spans="1:7" x14ac:dyDescent="0.25">
      <c r="A12" s="486"/>
      <c r="B12" s="486"/>
      <c r="C12" s="486"/>
      <c r="D12" s="486"/>
      <c r="E12" s="486"/>
      <c r="F12" s="486"/>
      <c r="G12" s="486"/>
    </row>
    <row r="13" spans="1:7" x14ac:dyDescent="0.25">
      <c r="A13" s="486"/>
      <c r="B13" s="486"/>
      <c r="C13" s="486"/>
      <c r="D13" s="486"/>
      <c r="E13" s="486"/>
      <c r="F13" s="486"/>
      <c r="G13" s="486"/>
    </row>
    <row r="14" spans="1:7" x14ac:dyDescent="0.25">
      <c r="A14" s="486"/>
      <c r="B14" s="486"/>
      <c r="C14" s="486"/>
      <c r="D14" s="486"/>
      <c r="E14" s="486"/>
      <c r="F14" s="486"/>
      <c r="G14" s="486"/>
    </row>
    <row r="15" spans="1:7" x14ac:dyDescent="0.25">
      <c r="A15" s="486"/>
      <c r="B15" s="486"/>
      <c r="C15" s="486"/>
      <c r="D15" s="486"/>
      <c r="E15" s="486"/>
      <c r="F15" s="486"/>
      <c r="G15" s="486"/>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Bemerkung xmlns="4cca0dfe-6cf5-4daf-a408-515587581398" xsi:nil="true"/>
    <_x0056_wV1 xmlns="4cca0dfe-6cf5-4daf-a408-515587581398">10 VwV XCUBIO und CCUBIO</_x0056_wV1>
    <_dlc_DocId xmlns="85add35d-c6e0-4489-8974-a92c8b04369d">MLRID-1496383176-899</_dlc_DocI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zgSt xmlns="4cca0dfe-6cf5-4daf-a408-515587581398">zgStV</zgSt>
    <_dlc_DocIdUrl xmlns="85add35d-c6e0-4489-8974-a92c8b04369d">
      <Url>https://sp.bitbw.bwl.de/MLR/EFRE/Formulare_2021-27/_layouts/15/DocIdRedir.aspx?ID=MLRID-1496383176-899</Url>
      <Description>MLRID-1496383176-899</Description>
    </_dlc_DocIdUrl>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TaxCatchAll xmlns="85add35d-c6e0-4489-8974-a92c8b04369d">
      <Value>89</Value>
      <Value>13</Value>
    </TaxCatchAll>
    <Gültig_x0020_bis xmlns="f0a6c3f4-25a7-4ed4-8aeb-4a0769efc5e6" xsi:nil="true"/>
    <Online_x0020_ab xmlns="f0a6c3f4-25a7-4ed4-8aeb-4a0769efc5e6">2024-11-11T23:00:00+00:00</Online_x0020_ab>
    <Gültig_x0020_ab xmlns="f0a6c3f4-25a7-4ed4-8aeb-4a0769efc5e6">2024-11-04T23:00:00+00:00</Gültig_x0020_ab>
    <Verantwortlicher xmlns="ba583da3-5591-4248-ab4a-2115bb7f9dc5">
      <UserInfo>
        <DisplayName>Deil, Gloria (MLR)</DisplayName>
        <AccountId>1741</AccountId>
        <AccountType/>
      </UserInfo>
    </Verantwortlicher>
    <Foerdertatbestand xmlns="4cca0dfe-6cf5-4daf-a408-515587581398">10 VwV XCUBIO und CCUBIO | Pilot-/Demonstrationslanlagen</Foerdertatbestand>
    <Inhalt_x0020_des_x0020_Dokuments xmlns="4cca0dfe-6cf5-4daf-a408-515587581398">30 Antragsstellung | Zielbeitragsformular</Inhalt_x0020_des_x0020_Dokuments>
    <Metadaten_x0020_ge_x00e4_ndert_x0020_von xmlns="4cca0dfe-6cf5-4daf-a408-515587581398">
      <UserInfo>
        <DisplayName/>
        <AccountId xsi:nil="true"/>
        <AccountType/>
      </UserInfo>
    </Metadaten_x0020_ge_x00e4_ndert_x0020_von>
    <Standort_x0020_ZuMa_x0020_oder_x0020_EFRE_x002d_Internetseite xmlns="4cca0dfe-6cf5-4daf-a408-515587581398">EFRE-Internetseite</Standort_x0020_ZuMa_x0020_oder_x0020_EFRE_x002d_Internetseite>
    <Verfahrensschritt xmlns="4cca0dfe-6cf5-4daf-a408-515587581398">30 Antragsstellung</Verfahrensschritt>
  </documentManagement>
</p:properties>
</file>

<file path=customXml/itemProps1.xml><?xml version="1.0" encoding="utf-8"?>
<ds:datastoreItem xmlns:ds="http://schemas.openxmlformats.org/officeDocument/2006/customXml" ds:itemID="{607DA77C-9427-49EB-AF78-16AAA18ABB12}"/>
</file>

<file path=customXml/itemProps2.xml><?xml version="1.0" encoding="utf-8"?>
<ds:datastoreItem xmlns:ds="http://schemas.openxmlformats.org/officeDocument/2006/customXml" ds:itemID="{A37AE38F-D179-4698-81DF-DD73DBCC3DF3}"/>
</file>

<file path=customXml/itemProps3.xml><?xml version="1.0" encoding="utf-8"?>
<ds:datastoreItem xmlns:ds="http://schemas.openxmlformats.org/officeDocument/2006/customXml" ds:itemID="{6206BE27-7AC5-4AC4-8B3A-3FD63E6265EE}"/>
</file>

<file path=customXml/itemProps4.xml><?xml version="1.0" encoding="utf-8"?>
<ds:datastoreItem xmlns:ds="http://schemas.openxmlformats.org/officeDocument/2006/customXml" ds:itemID="{B9DCFABF-F1D1-41E0-850F-385F40136162}"/>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40</vt:i4>
      </vt:variant>
    </vt:vector>
  </HeadingPairs>
  <TitlesOfParts>
    <vt:vector size="44"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2023-08-03T09:11:08Z</dcterms:created>
  <dcterms:modified xsi:type="dcterms:W3CDTF">2025-05-12T07:15:16Z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89;#Verwaltungsbehörde|8b6d68cc-1aa9-4d00-acd6-cc79ac207446</vt:lpwstr>
  </property>
  <property fmtid="{D5CDD505-2E9C-101B-9397-08002B2CF9AE}" pid="4" name="Projekt">
    <vt:lpwstr>13;#EFRE|1d0bbcf1-cf53-47bd-9f08-30acb2c3f620</vt:lpwstr>
  </property>
  <property fmtid="{D5CDD505-2E9C-101B-9397-08002B2CF9AE}" pid="5" name="_dlc_DocIdItemGuid">
    <vt:lpwstr>e823c0ae-5a9f-4a69-aef3-b5ba2224bdd3</vt:lpwstr>
  </property>
</Properties>
</file>