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E:\EXT\WQ\"/>
    </mc:Choice>
  </mc:AlternateContent>
  <workbookProtection workbookAlgorithmName="SHA-512" workbookHashValue="p0J3XuXfRnrA7T4QynNxs90pGGezTSYLOsKsvmt8+PSLfcqhro6qDfegaGRCGid8GxTyQfMfjDovU+F20pmojw==" workbookSaltValue="QaHeJx0bwpQd39ipMGY9IA==" workbookSpinCount="100000" lockStructure="1"/>
  <bookViews>
    <workbookView xWindow="0" yWindow="0" windowWidth="14600" windowHeight="3200" firstSheet="2" activeTab="2"/>
  </bookViews>
  <sheets>
    <sheet name="Indikatoren" sheetId="7" state="hidden" r:id="rId1"/>
    <sheet name="Indikatoren_" sheetId="9" state="hidden" r:id="rId2"/>
    <sheet name="Fragenkatalog" sheetId="1" r:id="rId3"/>
    <sheet name="Ergänzende Informationen" sheetId="6" r:id="rId4"/>
    <sheet name="Auswertung Querschnittsziele" sheetId="4" r:id="rId5"/>
    <sheet name="Gewichtungsfaktoren" sheetId="5" state="hidden" r:id="rId6"/>
  </sheets>
  <definedNames>
    <definedName name="_1.1_Abwassermenge">Fragenkatalog!$AE$323</definedName>
    <definedName name="_1.2_Abwasserbelastung">Fragenkatalog!$AE$334</definedName>
    <definedName name="_10_UmweltwirkungAnstoßen">Fragenkatalog!$AE$520</definedName>
    <definedName name="_11_Indirekte_Wirkungen_Keine">Fragenkatalog!$AK$538</definedName>
    <definedName name="_11_Indirekte_Wirkungen_Negativ">Fragenkatalog!$AG$535</definedName>
    <definedName name="_11_Indirekte_Wirkungen_Positiv">Fragenkatalog!$AG$540</definedName>
    <definedName name="_11_Negativ_SchutzgüterNr">Fragenkatalog!$AJ$535</definedName>
    <definedName name="_11_Positiv_SchutzgüterNr">Fragenkatalog!$AJ$540</definedName>
    <definedName name="_2_Fläche">Fragenkatalog!$AE$352</definedName>
    <definedName name="_3_Luft">Fragenkatalog!$AE$367</definedName>
    <definedName name="_4_BiologischeVielfalt">Fragenkatalog!$AE$381</definedName>
    <definedName name="_5.1_A_DeckungBedarf">Fragenkatalog!$AE$395</definedName>
    <definedName name="_5.1_B_Erzeugung">Fragenkatalog!$AE$399</definedName>
    <definedName name="_5.2_Energieverbrauch">Fragenkatalog!$AE$407</definedName>
    <definedName name="_6.1_Ökologische">Fragenkatalog!$AE$422</definedName>
    <definedName name="_6.2_A_Materialeffizienz">Fragenkatalog!$AE$432</definedName>
    <definedName name="_6.2_B_Umweltfreundlichkeit">Fragenkatalog!$AE$443</definedName>
    <definedName name="_7_Transportaufkommen">Fragenkatalog!$AE$460</definedName>
    <definedName name="_8_AngekreuzteNr">Fragenkatalog!$AE$489</definedName>
    <definedName name="_8_Aufbau_Wissen">Fragenkatalog!$AE$488</definedName>
    <definedName name="_9_UmweltfreundlicheBeschaffung">Fragenkatalog!$AE$501</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5" hidden="1">Gewichtungsfaktoren!$A$4:$WVN$5</definedName>
    <definedName name="_ftn1" localSheetId="2">Fragenkatalog!#REF!</definedName>
    <definedName name="_ftnref1" localSheetId="2">Fragenkatalog!$Q$29</definedName>
    <definedName name="_Maßnahmencode">Fragenkatalog!$AE$45</definedName>
    <definedName name="_O33_Fläche">Fragenkatalog!$AE$353</definedName>
    <definedName name="_Projektbezeichnung">Fragenkatalog!$A$25</definedName>
    <definedName name="Angabe_lt._Formular">"Ja; Nein"</definedName>
    <definedName name="Beschaffung9">Fragenkatalog!$A$514</definedName>
    <definedName name="Diversity_Management">Fragenkatalog!#REF!</definedName>
    <definedName name="_xlnm.Print_Area" localSheetId="4">'Auswertung Querschnittsziele'!$A$1:$L$141</definedName>
    <definedName name="_xlnm.Print_Area" localSheetId="3">'Ergänzende Informationen'!$A$1:$AC$60</definedName>
    <definedName name="_xlnm.Print_Area" localSheetId="2">Fragenkatalog!$A$1:$AC$705</definedName>
    <definedName name="Energieverbrauch5">Fragenkatalog!$A$415</definedName>
    <definedName name="Fauna4">Fragenkatalog!$A$387</definedName>
    <definedName name="Fläche2">Fragenkatalog!$A$361</definedName>
    <definedName name="Indirekte_Wirkungen">Fragenkatalog!$A$547</definedName>
    <definedName name="Konsum10">Fragenkatalog!$A$528</definedName>
    <definedName name="Luft3">Fragenkatalog!$A$375</definedName>
    <definedName name="Materialeinsatz6">Fragenkatalog!$A$450</definedName>
    <definedName name="Transport7">Fragenkatalog!$A$478</definedName>
    <definedName name="Umweltwirkungen_angestoßene_Investitionen" localSheetId="2">Fragenkatalog!$A$517</definedName>
    <definedName name="Umweltwissen8">Fragenkatalog!$A$495</definedName>
    <definedName name="Wasser1" localSheetId="3">Fragenkatalog!$A$342</definedName>
    <definedName name="Wasser1">Fragenkatalog!$A$342</definedName>
  </definedNames>
  <calcPr calcId="162913"/>
</workbook>
</file>

<file path=xl/calcChain.xml><?xml version="1.0" encoding="utf-8"?>
<calcChain xmlns="http://schemas.openxmlformats.org/spreadsheetml/2006/main">
  <c r="J129" i="4" l="1"/>
  <c r="AT87" i="1" l="1"/>
  <c r="AG73" i="1"/>
  <c r="AG75" i="1" l="1"/>
  <c r="AG74" i="1"/>
  <c r="AG72" i="1"/>
  <c r="AG71" i="1"/>
  <c r="AG70" i="1"/>
  <c r="AG69" i="1"/>
  <c r="AG68" i="1"/>
  <c r="AG67" i="1"/>
  <c r="AG66" i="1"/>
  <c r="AG65" i="1"/>
  <c r="AG64" i="1"/>
  <c r="AG63" i="1"/>
  <c r="AG62" i="1"/>
  <c r="AG61" i="1"/>
  <c r="AG60" i="1"/>
  <c r="AG59" i="1"/>
  <c r="AG58" i="1"/>
  <c r="AG57" i="1"/>
  <c r="AG56" i="1"/>
  <c r="AG55" i="1"/>
  <c r="AG54" i="1"/>
  <c r="AH54" i="1" l="1"/>
  <c r="F20" i="4"/>
  <c r="AT96" i="1" l="1"/>
  <c r="K103" i="4" l="1"/>
  <c r="K82" i="4"/>
  <c r="K71" i="4"/>
  <c r="AT700" i="1"/>
  <c r="AF698" i="1"/>
  <c r="J115" i="4" s="1"/>
  <c r="AT696" i="1"/>
  <c r="AF694" i="1"/>
  <c r="J114" i="4" s="1"/>
  <c r="AT692" i="1"/>
  <c r="AF690" i="1"/>
  <c r="J113" i="4" s="1"/>
  <c r="AT688" i="1"/>
  <c r="AF686" i="1"/>
  <c r="J112" i="4" s="1"/>
  <c r="AT681" i="1"/>
  <c r="AF679" i="1"/>
  <c r="J111" i="4" s="1"/>
  <c r="AT677" i="1"/>
  <c r="AF675" i="1"/>
  <c r="J110" i="4" s="1"/>
  <c r="AT673" i="1"/>
  <c r="AF671" i="1"/>
  <c r="J109" i="4" s="1"/>
  <c r="AE665" i="1"/>
  <c r="J106" i="4" s="1"/>
  <c r="J119" i="4" s="1" a="1"/>
  <c r="J119" i="4" s="1"/>
  <c r="J118" i="4" s="1"/>
  <c r="AT657" i="1"/>
  <c r="AT631" i="1"/>
  <c r="AF629" i="1"/>
  <c r="J96" i="4" s="1"/>
  <c r="AT627" i="1"/>
  <c r="AF625" i="1"/>
  <c r="J95" i="4" s="1"/>
  <c r="AT623" i="1"/>
  <c r="AF621" i="1"/>
  <c r="J94" i="4" s="1"/>
  <c r="AT619" i="1"/>
  <c r="AF617" i="1"/>
  <c r="J93" i="4" s="1"/>
  <c r="AT615" i="1"/>
  <c r="AF613" i="1"/>
  <c r="J92" i="4" s="1"/>
  <c r="AT608" i="1"/>
  <c r="AF606" i="1"/>
  <c r="J91" i="4" s="1"/>
  <c r="AT604" i="1"/>
  <c r="AF602" i="1"/>
  <c r="J90" i="4" s="1"/>
  <c r="AT600" i="1"/>
  <c r="AF598" i="1"/>
  <c r="J89" i="4" s="1"/>
  <c r="AT596" i="1"/>
  <c r="AG594" i="1"/>
  <c r="AF594" i="1"/>
  <c r="J88" i="4" s="1"/>
  <c r="AE584" i="1"/>
  <c r="J85" i="4" s="1"/>
  <c r="AE574" i="1"/>
  <c r="J74" i="4" s="1"/>
  <c r="J78" i="4" s="1"/>
  <c r="J100" i="4" l="1" a="1"/>
  <c r="J100" i="4" s="1"/>
  <c r="J99" i="4" s="1" a="1"/>
  <c r="J99" i="4" s="1"/>
  <c r="J126" i="4"/>
  <c r="J79" i="4"/>
  <c r="J120" i="4"/>
  <c r="J128" i="4"/>
  <c r="J64" i="4"/>
  <c r="M61" i="4"/>
  <c r="J101" i="4" l="1"/>
  <c r="J127" i="4"/>
  <c r="M44" i="4" l="1"/>
  <c r="AO16" i="6" l="1"/>
  <c r="A16" i="6" s="1"/>
  <c r="AT23" i="1" l="1"/>
  <c r="AT25" i="1"/>
  <c r="AE501" i="1" l="1"/>
  <c r="I53" i="4" l="1"/>
  <c r="H53" i="4" l="1"/>
  <c r="H34" i="4"/>
  <c r="H43" i="4" l="1"/>
  <c r="AT466" i="1" l="1"/>
  <c r="AE471" i="1" l="1"/>
  <c r="I51" i="4" l="1"/>
  <c r="H51" i="4"/>
  <c r="AE488" i="1"/>
  <c r="H52" i="4" s="1"/>
  <c r="AT545" i="1" l="1"/>
  <c r="AT526" i="1"/>
  <c r="AT512" i="1"/>
  <c r="AT493" i="1"/>
  <c r="AT476" i="1"/>
  <c r="AT448" i="1"/>
  <c r="AT438" i="1"/>
  <c r="AT426" i="1"/>
  <c r="AT413" i="1"/>
  <c r="AT403" i="1"/>
  <c r="AT385" i="1"/>
  <c r="AT373" i="1"/>
  <c r="AT359" i="1"/>
  <c r="AT340" i="1"/>
  <c r="AT329" i="1"/>
  <c r="AT77" i="1"/>
  <c r="AE504" i="1" l="1"/>
  <c r="I52" i="4" l="1"/>
  <c r="F25" i="4" l="1"/>
  <c r="F22" i="4"/>
  <c r="G53" i="4" l="1"/>
  <c r="G34" i="4"/>
  <c r="AH535" i="1" l="1"/>
  <c r="I42" i="4" l="1"/>
  <c r="H42" i="4"/>
  <c r="AI542" i="1"/>
  <c r="AH542" i="1"/>
  <c r="AI541" i="1"/>
  <c r="AH541" i="1"/>
  <c r="AI540" i="1"/>
  <c r="AH540" i="1"/>
  <c r="AI537" i="1"/>
  <c r="AH537" i="1"/>
  <c r="AI536" i="1"/>
  <c r="AH536" i="1"/>
  <c r="AI535" i="1"/>
  <c r="AE27" i="1" l="1"/>
  <c r="I54" i="4" l="1"/>
  <c r="H54" i="4"/>
  <c r="AE489" i="1"/>
  <c r="L48" i="4"/>
  <c r="L105" i="4" s="1"/>
  <c r="K48" i="4"/>
  <c r="K105" i="4" s="1"/>
  <c r="K46" i="4"/>
  <c r="U42" i="4"/>
  <c r="U41" i="4"/>
  <c r="AK538" i="1"/>
  <c r="L73" i="4" l="1"/>
  <c r="L84" i="4"/>
  <c r="K84" i="4"/>
  <c r="K73" i="4"/>
  <c r="H56" i="4"/>
  <c r="I56" i="4"/>
  <c r="I37" i="4"/>
  <c r="H37" i="4"/>
  <c r="I38" i="4"/>
  <c r="H38" i="4"/>
  <c r="AJ535" i="1"/>
  <c r="AG535" i="1" s="1"/>
  <c r="AJ540" i="1"/>
  <c r="AG540" i="1" s="1"/>
  <c r="I58" i="4" l="1"/>
  <c r="H58" i="4"/>
  <c r="I57" i="4"/>
  <c r="H57" i="4"/>
  <c r="I60" i="4"/>
  <c r="I59" i="4"/>
  <c r="J56" i="4" l="1"/>
  <c r="A543" i="1"/>
  <c r="AE520" i="1"/>
  <c r="J54" i="4"/>
  <c r="J52" i="4"/>
  <c r="AE460" i="1"/>
  <c r="I43" i="4"/>
  <c r="H39" i="4"/>
  <c r="H50" i="4" l="1"/>
  <c r="I50" i="4"/>
  <c r="J50" i="4" s="1"/>
  <c r="I32" i="4"/>
  <c r="H32" i="4"/>
  <c r="H31" i="4"/>
  <c r="I31" i="4"/>
  <c r="I55" i="4"/>
  <c r="J55" i="4" s="1"/>
  <c r="H55" i="4"/>
  <c r="I40" i="4"/>
  <c r="J40" i="4" s="1"/>
  <c r="H40" i="4"/>
  <c r="I36" i="4"/>
  <c r="J36" i="4" s="1"/>
  <c r="H36" i="4"/>
  <c r="I35" i="4"/>
  <c r="J35" i="4" s="1"/>
  <c r="H35" i="4"/>
  <c r="I34" i="4"/>
  <c r="I39" i="4"/>
  <c r="J31" i="4" l="1"/>
  <c r="J37" i="4"/>
  <c r="J61" i="4" a="1"/>
  <c r="J61" i="4" s="1"/>
  <c r="J65" i="4" s="1"/>
  <c r="I33" i="4"/>
  <c r="H33" i="4"/>
  <c r="H21" i="5"/>
  <c r="J33" i="4" l="1"/>
  <c r="J44" i="4" s="1" a="1"/>
  <c r="J44" i="4" s="1"/>
  <c r="J66" i="4" l="1"/>
  <c r="J125" i="4" s="1"/>
  <c r="J67" i="4" l="1" a="1"/>
  <c r="J67" i="4" s="1"/>
</calcChain>
</file>

<file path=xl/sharedStrings.xml><?xml version="1.0" encoding="utf-8"?>
<sst xmlns="http://schemas.openxmlformats.org/spreadsheetml/2006/main" count="773" uniqueCount="591">
  <si>
    <t>i</t>
  </si>
  <si>
    <t>Name des Ansprechpartners</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</si>
  <si>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</si>
  <si>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</si>
  <si>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</si>
  <si>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</si>
  <si>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</si>
  <si>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</si>
  <si>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</si>
  <si>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</si>
  <si>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</si>
  <si>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</si>
  <si>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</si>
  <si>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</si>
  <si>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</si>
  <si>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</si>
  <si>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</si>
  <si>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</si>
  <si>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</si>
  <si>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</si>
  <si>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</si>
  <si>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</si>
  <si>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</si>
  <si>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</si>
  <si>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</si>
  <si>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</si>
  <si>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</si>
  <si>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</si>
  <si>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</si>
  <si>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</si>
  <si>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</si>
  <si>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</si>
  <si>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</si>
  <si>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</si>
  <si>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</si>
  <si>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t>-1 Punkt</t>
  </si>
  <si>
    <t>1 Punkt</t>
  </si>
  <si>
    <t>6. Materialeinsatz</t>
  </si>
  <si>
    <t>A) Materialeffizienz</t>
  </si>
  <si>
    <t>B) Umweltfreundlichkeit</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</si>
  <si>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</si>
  <si>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</si>
  <si>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</si>
  <si>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</si>
  <si>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</si>
  <si>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</si>
  <si>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</si>
  <si>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</si>
  <si>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</si>
  <si>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</si>
  <si>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</si>
  <si>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</si>
  <si>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</si>
  <si>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</si>
  <si>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</si>
  <si>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</si>
  <si>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</si>
  <si>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</si>
  <si>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</si>
  <si>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</si>
  <si>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</si>
  <si>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</si>
  <si>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</si>
  <si>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</si>
  <si>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</si>
  <si>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</si>
  <si>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</si>
  <si>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</si>
  <si>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</si>
  <si>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</si>
  <si>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</si>
  <si>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</si>
  <si>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</si>
  <si>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</si>
  <si>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</si>
  <si>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</si>
  <si>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</si>
  <si>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</si>
  <si>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</si>
  <si>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</si>
  <si>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</si>
  <si>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</si>
  <si>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</si>
  <si>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</si>
  <si>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</si>
  <si>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</si>
  <si>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</si>
  <si>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</si>
  <si>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</si>
  <si>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</si>
  <si>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</si>
  <si>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</si>
  <si>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</si>
  <si>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</si>
  <si>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</si>
  <si>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</si>
  <si>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</si>
  <si>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</si>
  <si>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</si>
  <si>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</si>
  <si>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</si>
  <si>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</si>
  <si>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</si>
  <si>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</si>
  <si>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</si>
  <si>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</si>
  <si>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</si>
  <si>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</si>
  <si>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</si>
  <si>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</si>
  <si>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</si>
  <si>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</si>
  <si>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</si>
  <si>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</si>
  <si>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</si>
  <si>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</si>
  <si>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</si>
  <si>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</si>
  <si>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</si>
  <si>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</si>
  <si>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</si>
  <si>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</si>
  <si>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</si>
  <si>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</si>
  <si>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</si>
  <si>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</si>
  <si>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</si>
  <si>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</si>
  <si>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</si>
  <si>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</si>
  <si>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</si>
  <si>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</si>
  <si>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</si>
  <si>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</si>
  <si>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</si>
  <si>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</si>
  <si>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</si>
  <si>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</si>
  <si>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</si>
  <si>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</si>
  <si>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</si>
  <si>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</si>
  <si>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</si>
  <si>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</si>
  <si>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</si>
  <si>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</si>
  <si>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</si>
  <si>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</si>
  <si>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</si>
  <si>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</si>
  <si>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</si>
  <si>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</si>
  <si>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</si>
  <si>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</si>
  <si>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</si>
  <si>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</si>
  <si>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</si>
  <si>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</si>
  <si>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</si>
  <si>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</si>
  <si>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</si>
  <si>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</si>
  <si>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</si>
  <si>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</si>
  <si>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</si>
  <si>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</si>
  <si>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</si>
  <si>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</si>
  <si>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</si>
  <si>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</si>
  <si>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</si>
  <si>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</si>
  <si>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</si>
  <si>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</si>
  <si>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</si>
  <si>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</si>
  <si>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</si>
  <si>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</si>
  <si>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</si>
  <si>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</si>
  <si>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</si>
  <si>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</si>
  <si>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</si>
  <si>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</si>
  <si>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</si>
  <si>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</si>
  <si>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</si>
  <si>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</si>
  <si>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</si>
  <si>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</si>
  <si>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</si>
  <si>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</si>
  <si>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</si>
  <si>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</si>
  <si>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</si>
  <si>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</si>
  <si>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</si>
  <si>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</si>
  <si>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</si>
  <si>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</si>
  <si>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</si>
  <si>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</si>
  <si>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</si>
  <si>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</si>
  <si>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</si>
  <si>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</si>
  <si>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</si>
  <si>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</si>
  <si>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</si>
  <si>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</si>
  <si>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</si>
  <si>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Frage B.2.2 ist einzig bei diesem Formular ausgeblendet</t>
  </si>
  <si>
    <t>Ausgabe Angaben</t>
  </si>
  <si>
    <t>"Investor" individuell für Maßnahme A9, sonst hier "Antragsteller"</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</si>
  <si>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</si>
  <si>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</si>
  <si>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</si>
  <si>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</si>
  <si>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</si>
  <si>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</si>
  <si>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</si>
  <si>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</si>
  <si>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</si>
  <si>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</si>
  <si>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</si>
  <si>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</si>
  <si>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</si>
  <si>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</si>
  <si>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</si>
  <si>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</si>
  <si>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</si>
  <si>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</si>
  <si>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</si>
  <si>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</si>
  <si>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</si>
  <si>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</si>
  <si>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</si>
  <si>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</si>
  <si>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</si>
  <si>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</si>
  <si>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</si>
  <si>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</si>
  <si>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0,5 Punkt</t>
  </si>
  <si>
    <t>In der Nutzungsphase werden überwiegend umweltfreundliche Transportarten eingesetzt</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</si>
  <si>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</si>
  <si>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</si>
  <si>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In der Nutzungsphase werden überwiegend umweltschädliche Transportarten eingesetzt.</t>
  </si>
  <si>
    <t>Ihr Projekt nimmt keinen Einfluss auf die eingesetzten Transportarten (d.h. es erfolgt kein Transport oder die eingesetzten Transportarten ändern sich nicht).</t>
  </si>
  <si>
    <t>Wie wirkt sich Ihr Projekt auf das Transportaufkommen und die Transportarten von Gütern in der Nutzungsphase aus?</t>
  </si>
  <si>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</si>
  <si>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</si>
  <si>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</si>
  <si>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</si>
  <si>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</si>
  <si>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</si>
  <si>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</si>
  <si>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</si>
  <si>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</si>
  <si>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</si>
  <si>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</si>
  <si>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</si>
  <si>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r>
      <rPr>
        <b/>
        <sz val="11"/>
        <color theme="1"/>
        <rFont val="Arial"/>
        <family val="2"/>
      </rPr>
      <t xml:space="preserve">Antragsteller
</t>
    </r>
    <r>
      <rPr>
        <sz val="11"/>
        <color theme="1"/>
        <rFont val="Arial"/>
        <family val="2"/>
      </rPr>
      <t xml:space="preserve">Bitte übernehmen Sie die Angaben zum Antragsteller aus Ihrem Antrag auf Förderung.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</si>
  <si>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</si>
  <si>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</si>
  <si>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</si>
  <si>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</si>
  <si>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</si>
  <si>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</si>
  <si>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</si>
  <si>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</si>
  <si>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</si>
  <si>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</si>
  <si>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</si>
  <si>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</si>
  <si>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</si>
  <si>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</si>
  <si>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</si>
  <si>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</si>
  <si>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</si>
  <si>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</si>
  <si>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vertAlign val="superscript"/>
        <sz val="8"/>
        <rFont val="Arial"/>
        <family val="2"/>
      </rPr>
      <t>1</t>
    </r>
    <r>
      <rPr>
        <sz val="8"/>
        <rFont val="Arial"/>
        <family val="2"/>
      </rPr>
      <t xml:space="preserve"> vgl. EFRE-Programm Baden-Württemberg 2021-2027 Innovation und Energiewende, </t>
    </r>
    <r>
      <rPr>
        <u/>
        <sz val="8"/>
        <color theme="10"/>
        <rFont val="Arial"/>
        <family val="2"/>
      </rPr>
      <t xml:space="preserve">https://2021-27.efre-bw.de/wp-content/uploads/Operationelles-Programm-2021-2027-Entwurf-Stand-17.04.2020.pdf#
</t>
    </r>
    <r>
      <rPr>
        <vertAlign val="superscript"/>
        <sz val="8"/>
        <color theme="1"/>
        <rFont val="Arial"/>
        <family val="2"/>
      </rPr>
      <t/>
    </r>
  </si>
  <si>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</si>
  <si>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</si>
  <si>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</si>
  <si>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</si>
  <si>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</si>
  <si>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</si>
  <si>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</si>
  <si>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</si>
  <si>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</si>
  <si>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</si>
  <si>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</si>
  <si>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</si>
  <si>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nicht-investiv / investiv</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</si>
  <si>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</si>
  <si>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</si>
  <si>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</si>
  <si>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</si>
  <si>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</si>
  <si>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</si>
  <si>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60:40</t>
  </si>
  <si>
    <t>Modellregion Grüner Wasserstoff - Wissenschaftlicher Begleitung 2021-2027</t>
  </si>
  <si>
    <t>Modellregion Grüner Wasserstoff - Demonstrationsvorhaben 2021-2027</t>
  </si>
  <si>
    <t>Spitze auf dem Land! Technologieführer für Baden-Württemberg 2021-2027</t>
  </si>
  <si>
    <r>
      <t xml:space="preserve">
</t>
    </r>
    <r>
      <rPr>
        <vertAlign val="superscript"/>
        <sz val="11"/>
        <color theme="1"/>
        <rFont val="Arial"/>
        <family val="2"/>
      </rPr>
      <t/>
    </r>
  </si>
  <si>
    <t>Förderbaustein 1 Regionale Kompetenzstellen für Ressourceneffizienz (KEFF +) für Baden-Württemberg 2021-2027</t>
  </si>
  <si>
    <t>1.</t>
  </si>
  <si>
    <t>2.</t>
  </si>
  <si>
    <t>5. Indirekte Wirkungen auf Schutzgüter</t>
  </si>
  <si>
    <t>Ergänzende Informationen zu 1. Veränderungen des Transportaufkommens und der Transportarten</t>
  </si>
  <si>
    <t>Ergänzende Informationen zu 2. Aufbau und Weitergabe umweltrelevanten Wissens</t>
  </si>
  <si>
    <t>Ergänzende Informationen zu 3. Umweltfreundliche Beschaffung</t>
  </si>
  <si>
    <t>Ergänzende Informationen zu 4. Umweltwirkungen von angestoßenen Investitionen und von angestoßenem Konsum</t>
  </si>
  <si>
    <t>Ergänzende Informationen zu 5. Indirekte Wirkungen auf Schutzgüter</t>
  </si>
  <si>
    <r>
      <rPr>
        <b/>
        <sz val="11"/>
        <color theme="1"/>
        <rFont val="Arial"/>
        <family val="2"/>
      </rPr>
      <t>Bewertungsgegenstand</t>
    </r>
    <r>
      <rPr>
        <sz val="11"/>
        <color theme="1"/>
        <rFont val="Arial"/>
        <family val="2"/>
      </rPr>
      <t xml:space="preserve">
Bitte beziehen Sie Ihre Antworten auf die indirekten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   
</t>
    </r>
  </si>
  <si>
    <r>
      <rPr>
        <b/>
        <sz val="11"/>
        <rFont val="Arial"/>
        <family val="2"/>
      </rPr>
      <t xml:space="preserve">Ergänzende Informationen zu 1.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</si>
  <si>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</si>
  <si>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</si>
  <si>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</si>
  <si>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Ergänzende Informationen zu 5.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</si>
  <si>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</si>
  <si>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Weitere hilfreiche Informationen zum Querschnittsziel Nachhaltige Entwicklung finden Sie auf der EFRE-Internetseite 2021-27.efre-bw.de</t>
  </si>
  <si>
    <t>Hinweis: Der Tabellenreiter "Indikatoren" wird nach der Abstimmung entfernt</t>
  </si>
  <si>
    <t xml:space="preserve">Lfd. Nr. </t>
  </si>
  <si>
    <t>Laufende Nr. neu, Sortierung Programmhierarchie</t>
  </si>
  <si>
    <t>Ressort</t>
  </si>
  <si>
    <t>Politikziel</t>
  </si>
  <si>
    <t>Prioritätsachse</t>
  </si>
  <si>
    <t>Spezifisches Ziel</t>
  </si>
  <si>
    <t>Maßnahme</t>
  </si>
  <si>
    <t>Bezeichnung des Fördertatbestands</t>
  </si>
  <si>
    <t>RegioWIN-fähig</t>
  </si>
  <si>
    <t>Indikativer Betrag der vorgesehenen EFRE-Mittel</t>
  </si>
  <si>
    <t>Zielwerte 2029 / Etappenziele 2024</t>
  </si>
  <si>
    <t>O 00 Anzahl der geförderten Projekte   [12]</t>
  </si>
  <si>
    <t>Anmerkungen zu O 00</t>
  </si>
  <si>
    <r>
      <rPr>
        <b/>
        <sz val="24"/>
        <color theme="1"/>
        <rFont val="Arial Narrow"/>
        <family val="2"/>
      </rPr>
      <t>O 01</t>
    </r>
    <r>
      <rPr>
        <b/>
        <sz val="12"/>
        <color theme="1"/>
        <rFont val="Arial Narrow"/>
        <family val="2"/>
      </rPr>
      <t>_RCO 06 – in unterstützten Forschungseinrichtungen tätige Forscher</t>
    </r>
  </si>
  <si>
    <t>Anmerkung zu RCO 06</t>
  </si>
  <si>
    <r>
      <rPr>
        <b/>
        <sz val="22"/>
        <color theme="1"/>
        <rFont val="Arial Narrow"/>
        <family val="2"/>
      </rPr>
      <t>O 02</t>
    </r>
    <r>
      <rPr>
        <b/>
        <sz val="12"/>
        <color theme="1"/>
        <rFont val="Arial Narrow"/>
        <family val="2"/>
      </rPr>
      <t>_An Prototyping teilnehmende Forschungseinrichtungen</t>
    </r>
  </si>
  <si>
    <t>Anmerkung zu O 02</t>
  </si>
  <si>
    <r>
      <rPr>
        <b/>
        <sz val="22"/>
        <color theme="1"/>
        <rFont val="Arial Narrow"/>
        <family val="2"/>
      </rPr>
      <t>O 03</t>
    </r>
    <r>
      <rPr>
        <b/>
        <sz val="12"/>
        <color theme="1"/>
        <rFont val="Arial Narrow"/>
        <family val="2"/>
      </rPr>
      <t xml:space="preserve">_RCO 08 – Nominalwert der Forschungs- und Innovationsausrüstung 
</t>
    </r>
  </si>
  <si>
    <t>Anmerkung zu RCO 08</t>
  </si>
  <si>
    <r>
      <rPr>
        <b/>
        <sz val="20"/>
        <color theme="1"/>
        <rFont val="Arial Narrow"/>
        <family val="2"/>
      </rPr>
      <t>O 04</t>
    </r>
    <r>
      <rPr>
        <b/>
        <sz val="12"/>
        <color theme="1"/>
        <rFont val="Arial Narrow"/>
        <family val="2"/>
      </rPr>
      <t>_RCO 10 – mit Forschungseinrichtungen kooperierende Unternehmen</t>
    </r>
  </si>
  <si>
    <t>Anmerkung zu RCO 10</t>
  </si>
  <si>
    <r>
      <rPr>
        <b/>
        <sz val="20"/>
        <rFont val="Arial Narrow"/>
        <family val="2"/>
      </rPr>
      <t>O 05</t>
    </r>
    <r>
      <rPr>
        <b/>
        <sz val="12"/>
        <rFont val="Arial Narrow"/>
        <family val="2"/>
      </rPr>
      <t>_RCO 01 - unterstützte Unternehmen (davon: Kleinstunternehmen, kleine, mittlere und große Unternehmen)</t>
    </r>
  </si>
  <si>
    <t>Anmerkungen zu RCO 01</t>
  </si>
  <si>
    <r>
      <rPr>
        <b/>
        <sz val="22"/>
        <rFont val="Arial Narrow"/>
        <family val="2"/>
      </rPr>
      <t>O 06</t>
    </r>
    <r>
      <rPr>
        <b/>
        <sz val="12"/>
        <rFont val="Arial Narrow"/>
        <family val="2"/>
      </rPr>
      <t>_RCO 02 – durch Zuwendungen unterstützte Unternehmen*</t>
    </r>
  </si>
  <si>
    <t>Anmerkungen zu RCO 02</t>
  </si>
  <si>
    <r>
      <rPr>
        <b/>
        <sz val="22"/>
        <color theme="1"/>
        <rFont val="Arial Narrow"/>
        <family val="2"/>
      </rPr>
      <t>O 07</t>
    </r>
    <r>
      <rPr>
        <b/>
        <sz val="12"/>
        <color theme="1"/>
        <rFont val="Arial Narrow"/>
        <family val="2"/>
      </rPr>
      <t>_RCO 04 – Unternehmen mit einer Unterstützung nicht finanzieller Art*</t>
    </r>
  </si>
  <si>
    <t>Anmerkungen zu RCO 04</t>
  </si>
  <si>
    <r>
      <rPr>
        <b/>
        <sz val="20"/>
        <color theme="1"/>
        <rFont val="Arial Narrow"/>
        <family val="2"/>
      </rPr>
      <t>O 08</t>
    </r>
    <r>
      <rPr>
        <b/>
        <sz val="12"/>
        <color theme="1"/>
        <rFont val="Arial Narrow"/>
        <family val="2"/>
      </rPr>
      <t xml:space="preserve">_ Beschäftigungszunahme in geförderten 
Unternehmen
</t>
    </r>
  </si>
  <si>
    <t>Anmerkungen zu O 08</t>
  </si>
  <si>
    <r>
      <rPr>
        <b/>
        <sz val="20"/>
        <color theme="1"/>
        <rFont val="Arial Narrow"/>
        <family val="2"/>
      </rPr>
      <t>O 09</t>
    </r>
    <r>
      <rPr>
        <b/>
        <sz val="12"/>
        <color theme="1"/>
        <rFont val="Arial Narrow"/>
        <family val="2"/>
      </rPr>
      <t>_RCO 15 – geschaffene Kapazität für Unternehmensgründungen</t>
    </r>
  </si>
  <si>
    <t>Anmerkungen zu RCO 15</t>
  </si>
  <si>
    <r>
      <rPr>
        <b/>
        <sz val="20"/>
        <color theme="1"/>
        <rFont val="Arial Narrow"/>
        <family val="2"/>
      </rPr>
      <t>O 10</t>
    </r>
    <r>
      <rPr>
        <b/>
        <sz val="12"/>
        <color theme="1"/>
        <rFont val="Arial Narrow"/>
        <family val="2"/>
      </rPr>
      <t>_Investi-tionen in regionale/lokale Ökosysteme für die Kompetenzentwicklung (ehemals RCO 17)
(RegioWIN-Indikator)</t>
    </r>
  </si>
  <si>
    <t>Anmerkungen zu O 10</t>
  </si>
  <si>
    <r>
      <rPr>
        <b/>
        <sz val="22"/>
        <color theme="1"/>
        <rFont val="Arial Narrow"/>
        <family val="2"/>
      </rPr>
      <t>O 11</t>
    </r>
    <r>
      <rPr>
        <b/>
        <sz val="12"/>
        <color theme="1"/>
        <rFont val="Arial Narrow"/>
        <family val="2"/>
      </rPr>
      <t>_RCO 76 - 
Integrated projects for territorial development</t>
    </r>
  </si>
  <si>
    <t>Anmerkungen zu RCO 76</t>
  </si>
  <si>
    <r>
      <rPr>
        <b/>
        <sz val="22"/>
        <color theme="1"/>
        <rFont val="Arial Narrow"/>
        <family val="2"/>
      </rPr>
      <t>O 12</t>
    </r>
    <r>
      <rPr>
        <b/>
        <sz val="12"/>
        <color theme="1"/>
        <rFont val="Arial Narrow"/>
        <family val="2"/>
      </rPr>
      <t>_Zahl der Effizienzberatungen in Folge der Aktivitäten der Regionalen Kompetenzstellen für Ressourceneffizienz</t>
    </r>
  </si>
  <si>
    <t>Anmerkungen zu O 12</t>
  </si>
  <si>
    <r>
      <rPr>
        <b/>
        <sz val="22"/>
        <color theme="1"/>
        <rFont val="Arial Narrow"/>
        <family val="2"/>
      </rPr>
      <t>O 13</t>
    </r>
    <r>
      <rPr>
        <b/>
        <sz val="12"/>
        <color theme="1"/>
        <rFont val="Arial Narrow"/>
        <family val="2"/>
      </rPr>
      <t>_Anzahl der gewonnenen Ressourcen/ Produkte</t>
    </r>
  </si>
  <si>
    <t>Anmerkungen zu O 13</t>
  </si>
  <si>
    <r>
      <rPr>
        <b/>
        <sz val="22"/>
        <rFont val="Arial Narrow"/>
        <family val="2"/>
      </rPr>
      <t>O 13a</t>
    </r>
    <r>
      <rPr>
        <b/>
        <sz val="12"/>
        <rFont val="Arial Narrow"/>
        <family val="2"/>
      </rPr>
      <t>_Anzahl der gewonnene Stoffe /Produkte aus CO2</t>
    </r>
  </si>
  <si>
    <r>
      <rPr>
        <b/>
        <sz val="22"/>
        <color theme="1"/>
        <rFont val="Arial Narrow"/>
        <family val="2"/>
      </rPr>
      <t>O14</t>
    </r>
    <r>
      <rPr>
        <b/>
        <sz val="12"/>
        <color theme="1"/>
        <rFont val="Arial Narrow"/>
        <family val="2"/>
      </rPr>
      <t>_Strategien zur Förderung des Klimaschutzes</t>
    </r>
  </si>
  <si>
    <t>Anmerkungen zu O 14</t>
  </si>
  <si>
    <r>
      <rPr>
        <b/>
        <sz val="22"/>
        <color theme="1"/>
        <rFont val="Arial Narrow"/>
        <family val="2"/>
      </rPr>
      <t>O 15</t>
    </r>
    <r>
      <rPr>
        <b/>
        <sz val="12"/>
        <color theme="1"/>
        <rFont val="Arial Narrow"/>
        <family val="2"/>
      </rPr>
      <t>_Aktionen zur Weiterverbreitung von Good Practice zu Klimaschutz</t>
    </r>
  </si>
  <si>
    <t>Anmerkungen zu O 15</t>
  </si>
  <si>
    <r>
      <rPr>
        <b/>
        <sz val="22"/>
        <rFont val="Arial Narrow"/>
        <family val="2"/>
      </rPr>
      <t>O 16</t>
    </r>
    <r>
      <rPr>
        <b/>
        <sz val="12"/>
        <rFont val="Arial Narrow"/>
        <family val="2"/>
      </rPr>
      <t>_Investierte EFRE-Mittel in Projekte mit hoher Relevanz für Klimaschutz, Klimaanpassung und Resilienz</t>
    </r>
  </si>
  <si>
    <t>Anmerkungen zu O 16</t>
  </si>
  <si>
    <r>
      <rPr>
        <b/>
        <sz val="20"/>
        <rFont val="Arial Narrow"/>
        <family val="2"/>
      </rPr>
      <t>O 17</t>
    </r>
    <r>
      <rPr>
        <b/>
        <sz val="12"/>
        <rFont val="Arial Narrow"/>
        <family val="2"/>
      </rPr>
      <t>_Investierte EFRE-Mitte</t>
    </r>
    <r>
      <rPr>
        <b/>
        <strike/>
        <sz val="12"/>
        <rFont val="Arial Narrow"/>
        <family val="2"/>
      </rPr>
      <t>l</t>
    </r>
    <r>
      <rPr>
        <b/>
        <sz val="12"/>
        <rFont val="Arial Narrow"/>
        <family val="2"/>
      </rPr>
      <t xml:space="preserve"> in Projekte, die in hohem Maße die Weiterentwicklung der Bioökonomie unterstützen</t>
    </r>
  </si>
  <si>
    <t>Anmerkungen zu O 17</t>
  </si>
  <si>
    <r>
      <rPr>
        <b/>
        <sz val="20"/>
        <rFont val="Arial Narrow"/>
        <family val="2"/>
      </rPr>
      <t>O 18</t>
    </r>
    <r>
      <rPr>
        <b/>
        <sz val="12"/>
        <rFont val="Arial Narrow"/>
        <family val="2"/>
      </rPr>
      <t>_Investierte EFRE-Mittel in Projekte, die in hohem Maße Kreislaufwirtschaft unterstützen.</t>
    </r>
  </si>
  <si>
    <t>Anmerkungen zu O 18</t>
  </si>
  <si>
    <r>
      <rPr>
        <b/>
        <sz val="22"/>
        <color theme="1"/>
        <rFont val="Arial Narrow"/>
        <family val="2"/>
      </rPr>
      <t>E 01</t>
    </r>
    <r>
      <rPr>
        <b/>
        <sz val="12"/>
        <color theme="1"/>
        <rFont val="Arial Narrow"/>
        <family val="2"/>
      </rPr>
      <t>_RCR 102 – 
in unterstützten Einrichtungen geschaffene Forschungsarbeitsplätze</t>
    </r>
  </si>
  <si>
    <t>Anmerkungen zu RCR 102</t>
  </si>
  <si>
    <r>
      <rPr>
        <b/>
        <sz val="22"/>
        <color rgb="FF000000"/>
        <rFont val="Arial Narrow"/>
        <family val="2"/>
      </rPr>
      <t>E 02</t>
    </r>
    <r>
      <rPr>
        <b/>
        <sz val="12"/>
        <color rgb="FF000000"/>
        <rFont val="Arial Narrow"/>
        <family val="2"/>
      </rPr>
      <t xml:space="preserve">_RCR 06 – </t>
    </r>
    <r>
      <rPr>
        <b/>
        <sz val="12"/>
        <rFont val="Arial Narrow"/>
        <family val="2"/>
      </rPr>
      <t xml:space="preserve">eingereichte </t>
    </r>
    <r>
      <rPr>
        <b/>
        <sz val="12"/>
        <color rgb="FF000000"/>
        <rFont val="Arial Narrow"/>
        <family val="2"/>
      </rPr>
      <t>Patentanmeldungen</t>
    </r>
  </si>
  <si>
    <t>Anmerkungen zu RCR 06</t>
  </si>
  <si>
    <r>
      <rPr>
        <b/>
        <sz val="22"/>
        <rFont val="Arial Narrow"/>
        <family val="2"/>
      </rPr>
      <t>E 03</t>
    </r>
    <r>
      <rPr>
        <b/>
        <sz val="12"/>
        <rFont val="Arial Narrow"/>
        <family val="2"/>
      </rPr>
      <t>_Publika-tionen aus unterstützten Projekten</t>
    </r>
  </si>
  <si>
    <t>Anmerkungen zu E 03</t>
  </si>
  <si>
    <r>
      <rPr>
        <b/>
        <sz val="22"/>
        <color rgb="FF000000"/>
        <rFont val="Arial Narrow"/>
        <family val="2"/>
      </rPr>
      <t>E 04</t>
    </r>
    <r>
      <rPr>
        <b/>
        <sz val="12"/>
        <color rgb="FF000000"/>
        <rFont val="Arial Narrow"/>
        <family val="2"/>
      </rPr>
      <t>_RCR 03 - 
KMU, die Produkt- oder Prozessinnovationen einführen*</t>
    </r>
  </si>
  <si>
    <t>Anmerkungen zu RCR 03</t>
  </si>
  <si>
    <r>
      <rPr>
        <b/>
        <sz val="22"/>
        <color rgb="FF000000"/>
        <rFont val="Arial Narrow"/>
        <family val="2"/>
      </rPr>
      <t>E 05</t>
    </r>
    <r>
      <rPr>
        <b/>
        <sz val="12"/>
        <color rgb="FF000000"/>
        <rFont val="Arial Narrow"/>
        <family val="2"/>
      </rPr>
      <t>_RCR 05 – 
KMU mit unternehmensinterner Innovationstätigkeit*</t>
    </r>
  </si>
  <si>
    <t>Anmerkungen zu RCR 05</t>
  </si>
  <si>
    <r>
      <rPr>
        <b/>
        <sz val="22"/>
        <color rgb="FF000000"/>
        <rFont val="Arial Narrow"/>
        <family val="2"/>
      </rPr>
      <t>E 06</t>
    </r>
    <r>
      <rPr>
        <b/>
        <sz val="12"/>
        <color rgb="FF000000"/>
        <rFont val="Arial Narrow"/>
        <family val="2"/>
      </rPr>
      <t>_RCR 18 – KMU, die nach der Einrichtung des Gründerzentrums dessen Dienstleistungen nutzen</t>
    </r>
  </si>
  <si>
    <t>Anmerkungen zu RCR 18</t>
  </si>
  <si>
    <r>
      <rPr>
        <b/>
        <sz val="22"/>
        <color theme="1"/>
        <rFont val="Arial Narrow"/>
        <family val="2"/>
      </rPr>
      <t>E 07</t>
    </r>
    <r>
      <rPr>
        <b/>
        <sz val="12"/>
        <color theme="1"/>
        <rFont val="Arial Narrow"/>
        <family val="2"/>
      </rPr>
      <t>_KMU, die von Tätigkeiten der Kompetenzentwicklung eines lokalen/regionalen Ökosystems profitieren (ehemals RCR 24)
(RegioWIN-Indikator)</t>
    </r>
  </si>
  <si>
    <t>Anmerkungen zu E 07</t>
  </si>
  <si>
    <r>
      <rPr>
        <b/>
        <sz val="24"/>
        <color theme="1"/>
        <rFont val="Arial Narrow"/>
        <family val="2"/>
      </rPr>
      <t>E 08</t>
    </r>
    <r>
      <rPr>
        <b/>
        <sz val="14"/>
        <color theme="1"/>
        <rFont val="Arial Narrow"/>
        <family val="2"/>
      </rPr>
      <t>_Investi-tionen in EFRE-Projekte mit kommunalrelevanter Wirkung</t>
    </r>
  </si>
  <si>
    <t>Anmerkungen zu E 08</t>
  </si>
  <si>
    <r>
      <rPr>
        <b/>
        <sz val="22"/>
        <rFont val="Arial Narrow"/>
        <family val="2"/>
      </rPr>
      <t>E 09</t>
    </r>
    <r>
      <rPr>
        <b/>
        <sz val="12"/>
        <rFont val="Arial Narrow"/>
        <family val="2"/>
      </rPr>
      <t>_Anzahl der neu eingeworbenen Projekte zu Transformations- und Innovationsprozessen bei Wirtschaftsfördereinrichtungen/ Clusterinitiativen</t>
    </r>
  </si>
  <si>
    <t>Anmerkungen zu E 09</t>
  </si>
  <si>
    <r>
      <rPr>
        <b/>
        <sz val="22"/>
        <color theme="1"/>
        <rFont val="Arial Narrow"/>
        <family val="2"/>
      </rPr>
      <t>E 10</t>
    </r>
    <r>
      <rPr>
        <b/>
        <sz val="12"/>
        <color theme="1"/>
        <rFont val="Arial Narrow"/>
        <family val="2"/>
      </rPr>
      <t>_Unter-nehmen mit verbesserter Ressourceneffizienz</t>
    </r>
  </si>
  <si>
    <t>Anmerkungen zu E 10</t>
  </si>
  <si>
    <r>
      <rPr>
        <b/>
        <sz val="22"/>
        <color theme="1"/>
        <rFont val="Arial Narrow"/>
        <family val="2"/>
      </rPr>
      <t>E 11</t>
    </r>
    <r>
      <rPr>
        <b/>
        <sz val="12"/>
        <color theme="1"/>
        <rFont val="Arial Narrow"/>
        <family val="2"/>
      </rPr>
      <t xml:space="preserve">_RCR26 Geschätzter jährlicher Rückgang der THG-Emissionen </t>
    </r>
  </si>
  <si>
    <r>
      <rPr>
        <b/>
        <u/>
        <sz val="26"/>
        <color theme="10"/>
        <rFont val="Calibri"/>
        <family val="2"/>
        <scheme val="minor"/>
      </rPr>
      <t>E 11</t>
    </r>
    <r>
      <rPr>
        <u/>
        <sz val="11"/>
        <color theme="10"/>
        <rFont val="Calibri"/>
        <family val="2"/>
        <scheme val="minor"/>
      </rPr>
      <t xml:space="preserve">_RCR 26 - geschätzte Treibhausgasemissionen in geförderten Unternehmen aus Tätigkeiten, die in Anhang I der Richtlinie 2003/87/EG aufgeführt sind. </t>
    </r>
  </si>
  <si>
    <r>
      <rPr>
        <b/>
        <sz val="22"/>
        <color theme="1"/>
        <rFont val="Arial Narrow"/>
        <family val="2"/>
      </rPr>
      <t>O 33</t>
    </r>
    <r>
      <rPr>
        <b/>
        <sz val="12"/>
        <color theme="1"/>
        <rFont val="Arial Narrow"/>
        <family val="2"/>
      </rPr>
      <t xml:space="preserve"> Zusätzlich versiegelte Fläche</t>
    </r>
  </si>
  <si>
    <t>Anmerkung zu O 33</t>
  </si>
  <si>
    <r>
      <rPr>
        <b/>
        <sz val="22"/>
        <color theme="1"/>
        <rFont val="Arial Narrow"/>
        <family val="2"/>
      </rPr>
      <t>O 37</t>
    </r>
    <r>
      <rPr>
        <b/>
        <sz val="12"/>
        <color theme="1"/>
        <rFont val="Arial Narrow"/>
        <family val="2"/>
      </rPr>
      <t xml:space="preserve"> Menge des verbauten Holzes</t>
    </r>
  </si>
  <si>
    <t>Anmerkung zu O 37</t>
  </si>
  <si>
    <t>WM</t>
  </si>
  <si>
    <t>PZ 1</t>
  </si>
  <si>
    <t>A</t>
  </si>
  <si>
    <t>I. Ausbau der Forschungs- und Innovationskapazitäten und der Einführung fortschrittlicher Technologien</t>
  </si>
  <si>
    <t>2 Prototyping und Technologietransfer</t>
  </si>
  <si>
    <t>Technologie-Transfermanagement (TTM)</t>
  </si>
  <si>
    <t>Zielwert 2029</t>
  </si>
  <si>
    <t>18   Felder mit Informationen</t>
  </si>
  <si>
    <t xml:space="preserve">24.000
</t>
  </si>
  <si>
    <r>
      <rPr>
        <sz val="10"/>
        <rFont val="Calibri"/>
        <family val="2"/>
        <scheme val="minor"/>
      </rPr>
      <t xml:space="preserve">entspricht O07.
Abfrage der Unternehmensgröße (Kleinst-, kleine, mittlere, große Unternehmen) durch TTM denkbar für die geforderte Angabe bei O05 (RCO01)?
</t>
    </r>
    <r>
      <rPr>
        <u/>
        <sz val="10"/>
        <color rgb="FF0070C0"/>
        <rFont val="Calibri"/>
        <family val="2"/>
        <scheme val="minor"/>
      </rPr>
      <t>WM:</t>
    </r>
    <r>
      <rPr>
        <sz val="10"/>
        <color rgb="FF0070C0"/>
        <rFont val="Calibri"/>
        <family val="2"/>
        <scheme val="minor"/>
      </rPr>
      <t xml:space="preserve"> Bisher haben die TTM keine Unterscheidung in der Unternehmensgröße der KMU gemacht. Eine zusätzliche Erhebung der Unternehmensgröße erscheint aus Sicht des WM unverhältnismäßig. Wenn dies Voraussetzung für die Erhebung von RCO 01 ist, dann streichen wir den Indikator besser. 
</t>
    </r>
    <r>
      <rPr>
        <u/>
        <sz val="10"/>
        <rFont val="Calibri"/>
        <family val="2"/>
        <scheme val="minor"/>
      </rPr>
      <t>VB:</t>
    </r>
    <r>
      <rPr>
        <sz val="10"/>
        <rFont val="Calibri"/>
        <family val="2"/>
        <scheme val="minor"/>
      </rPr>
      <t xml:space="preserve"> Da O05 und O07 unmittelbar zusammenhängen, müssten wenn dann beide gestrichen werden. Da die Indikatoren einschlägig und an sich leicht zu erheben sind, wäre dies keine gute Option. 
Kann bei den aktuellen TTM angefragt werden, ob die zusätzliche Abfrage der Unternehmensgröße bei den KMU tatsächlich als unverhältnismäßig empfunden wird? Letztendlich handelt es sich nur um eine Zusatzfrage. 
</t>
    </r>
    <r>
      <rPr>
        <sz val="10"/>
        <color theme="3" tint="0.39997558519241921"/>
        <rFont val="Calibri"/>
        <family val="2"/>
        <scheme val="minor"/>
      </rPr>
      <t xml:space="preserve">
WM: Nach Rückkopplung mit TTM-Sprecher grundsätzlich denkbar, wäre aber mit mehr Aufwand verbunden, der zulasten der eigentlichen originären Aufgabe ginge. Daher </t>
    </r>
    <r>
      <rPr>
        <b/>
        <sz val="10"/>
        <color theme="3" tint="0.39997558519241921"/>
        <rFont val="Calibri"/>
        <family val="2"/>
        <scheme val="minor"/>
      </rPr>
      <t>Rückfrage</t>
    </r>
    <r>
      <rPr>
        <sz val="10"/>
        <color theme="3" tint="0.39997558519241921"/>
        <rFont val="Calibri"/>
        <family val="2"/>
        <scheme val="minor"/>
      </rPr>
      <t xml:space="preserve"> des TTM-Sprechers, ob auch eine statistische Angabe möglich wäre. Hintergrund: Erfahrungsgemäß haben die TTM schon jetzt grob im Blick, um welche Unternehmen es sich handelt. 98,5 % der erreichten Unternehmen sind KMU bis 250 MA. Eine solche Angabe ließe sich problemlos machen. Wenn die tatsächliche Unternehmensgröße abgefragt werden müsste, wäre dies im Einzelfall aufwändiger, aber grundsätzlich möglich.
</t>
    </r>
    <r>
      <rPr>
        <sz val="10"/>
        <rFont val="Calibri"/>
        <family val="2"/>
        <scheme val="minor"/>
      </rPr>
      <t xml:space="preserve">VB: Abfrage wäre besser. Ggf. mit KOM zu besprechen, ob Abschätzung zulässig. </t>
    </r>
  </si>
  <si>
    <r>
      <t xml:space="preserve">24.000
</t>
    </r>
    <r>
      <rPr>
        <sz val="10"/>
        <color theme="1"/>
        <rFont val="Calibri"/>
        <family val="2"/>
        <scheme val="minor"/>
      </rPr>
      <t/>
    </r>
  </si>
  <si>
    <r>
      <t xml:space="preserve">0
</t>
    </r>
    <r>
      <rPr>
        <sz val="10"/>
        <rFont val="Calibri"/>
        <family val="2"/>
        <scheme val="minor"/>
      </rPr>
      <t>WM: Die TTM tragen hierzu nicht bei.</t>
    </r>
  </si>
  <si>
    <r>
      <t xml:space="preserve">0
</t>
    </r>
    <r>
      <rPr>
        <b/>
        <sz val="10"/>
        <rFont val="Calibri"/>
        <family val="2"/>
        <scheme val="minor"/>
      </rPr>
      <t>WM: Die TTM tragen hierzu nicht bei.</t>
    </r>
  </si>
  <si>
    <t xml:space="preserve">x k.A. (vgl. Kommentar)
</t>
  </si>
  <si>
    <t xml:space="preserve">WM (30.06.21): Wert zu Indikator kann aus o.g. Gründen nicht geliefert werden, daher bitte hier streichen
</t>
  </si>
  <si>
    <t/>
  </si>
  <si>
    <t>Etappenziel 2024</t>
  </si>
  <si>
    <t>4   Felder mit Informationen</t>
  </si>
  <si>
    <t>WM (30.06.21): Geplant 2 Aufrufe, Laufzeit aufeinanderfolgend jeweils 3,5 Jahre (=7 Jahre), geplanter Start der Projekte zum 1.1.2022, Berechnung: 24.000 KMU / 7Jahre * 3 Jahre = 10.285 KMU, Sicherheitsabschlag 20%</t>
  </si>
  <si>
    <t>Abfrage</t>
  </si>
  <si>
    <r>
      <t xml:space="preserve">Erläuterung: </t>
    </r>
    <r>
      <rPr>
        <sz val="11"/>
        <rFont val="Arial"/>
        <family val="2"/>
      </rPr>
      <t>Bitte erläutern Sie hier Ihre Angabe</t>
    </r>
  </si>
  <si>
    <t>Mit Transparenzange-boten erreichte KMU</t>
  </si>
  <si>
    <r>
      <t xml:space="preserve">Definitionen </t>
    </r>
    <r>
      <rPr>
        <sz val="9"/>
        <rFont val="Arial"/>
        <family val="2"/>
      </rPr>
      <t>(Outputindikator O05)</t>
    </r>
  </si>
  <si>
    <t>Innovation im Holzbau für Baden-Württemberg 2021-2027</t>
  </si>
  <si>
    <t>Technologie-Transfermanagement (TTM) für Baden-Württemberg 2021-2027</t>
  </si>
  <si>
    <t>LGL:</t>
  </si>
  <si>
    <t>EFRE-Programm Baden-Württemberg 2021-2027</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</si>
  <si>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</si>
  <si>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</si>
  <si>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</si>
  <si>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</si>
  <si>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</si>
  <si>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</si>
  <si>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</si>
  <si>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</si>
  <si>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</si>
  <si>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</si>
  <si>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</si>
  <si>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</si>
  <si>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</si>
  <si>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</si>
  <si>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</si>
  <si>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</si>
  <si>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</si>
  <si>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</si>
  <si>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</si>
  <si>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</si>
  <si>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</si>
  <si>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</si>
  <si>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</si>
  <si>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</si>
  <si>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</si>
  <si>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</si>
  <si>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</si>
  <si>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</si>
  <si>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</si>
  <si>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</si>
  <si>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</si>
  <si>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</si>
  <si>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</si>
  <si>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</si>
  <si>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</si>
  <si>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</si>
  <si>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</si>
  <si>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</si>
  <si>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</si>
  <si>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</si>
  <si>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</si>
  <si>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</si>
  <si>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</si>
  <si>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</si>
  <si>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</si>
  <si>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</si>
  <si>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</si>
  <si>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</si>
  <si>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</si>
  <si>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</si>
  <si>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</si>
  <si>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</si>
  <si>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</si>
  <si>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</si>
  <si>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</si>
  <si>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</si>
  <si>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</si>
  <si>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</si>
  <si>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</si>
  <si>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</si>
  <si>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</si>
  <si>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</si>
  <si>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</si>
  <si>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</si>
  <si>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</si>
  <si>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</si>
  <si>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</si>
  <si>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</si>
  <si>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</si>
  <si>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</si>
  <si>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</si>
  <si>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</si>
  <si>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</si>
  <si>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</si>
  <si>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</si>
  <si>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</si>
  <si>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</si>
  <si>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</si>
  <si>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</si>
  <si>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</si>
  <si>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</si>
  <si>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</si>
  <si>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</si>
  <si>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</si>
  <si>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</si>
  <si>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</si>
  <si>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</si>
  <si>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</si>
  <si>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</si>
  <si>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</si>
  <si>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</si>
  <si>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B.3 Querschnittsziel Nichtdiskriminierung</t>
  </si>
  <si>
    <t>O 00   Anzahl der geförderten Projekte</t>
  </si>
  <si>
    <r>
      <rPr>
        <b/>
        <sz val="16"/>
        <rFont val="Arial Narrow"/>
        <family val="2"/>
      </rPr>
      <t>RCO 06 (O 01)</t>
    </r>
    <r>
      <rPr>
        <b/>
        <sz val="11"/>
        <rFont val="Arial Narrow"/>
        <family val="2"/>
      </rPr>
      <t xml:space="preserve"> – in unterstützten Forschungseinrichtungen tätige Forscher</t>
    </r>
  </si>
  <si>
    <r>
      <rPr>
        <b/>
        <sz val="16"/>
        <rFont val="Arial Narrow"/>
        <family val="2"/>
      </rPr>
      <t>RCO 08 (O 03)</t>
    </r>
    <r>
      <rPr>
        <b/>
        <sz val="11"/>
        <rFont val="Arial Narrow"/>
        <family val="2"/>
      </rPr>
      <t xml:space="preserve"> — Nominalwert der Forschungs- und Innovationsausrüstung
</t>
    </r>
  </si>
  <si>
    <r>
      <rPr>
        <b/>
        <sz val="16"/>
        <rFont val="Arial Narrow"/>
        <family val="2"/>
      </rPr>
      <t>O 03a  (RCO 08)</t>
    </r>
    <r>
      <rPr>
        <b/>
        <sz val="11"/>
        <rFont val="Arial Narrow"/>
        <family val="2"/>
      </rPr>
      <t xml:space="preserve"> — Nominalwert der Innovationsausrüstung</t>
    </r>
  </si>
  <si>
    <t>Anmerkung zu O 03a</t>
  </si>
  <si>
    <r>
      <rPr>
        <b/>
        <sz val="16"/>
        <rFont val="Arial Narrow"/>
        <family val="2"/>
      </rPr>
      <t>RCO 10 (O 04)</t>
    </r>
    <r>
      <rPr>
        <b/>
        <sz val="11"/>
        <rFont val="Arial Narrow"/>
        <family val="2"/>
      </rPr>
      <t xml:space="preserve"> — mit Forschungseinrichtungen kooperierende Unternehmen</t>
    </r>
  </si>
  <si>
    <r>
      <rPr>
        <b/>
        <sz val="16"/>
        <rFont val="Arial Narrow"/>
        <family val="2"/>
      </rPr>
      <t>O 04a  (RCO 10)</t>
    </r>
    <r>
      <rPr>
        <b/>
        <sz val="11"/>
        <rFont val="Arial Narrow"/>
        <family val="2"/>
      </rPr>
      <t xml:space="preserve"> — mit Einrichtungen für angewandte Forschung und Entwicklung kooperierende Unternehmen</t>
    </r>
  </si>
  <si>
    <t>Anmerkung zu O 04a</t>
  </si>
  <si>
    <r>
      <rPr>
        <b/>
        <sz val="16"/>
        <rFont val="Arial Narrow"/>
        <family val="2"/>
      </rPr>
      <t>RCO 01 (O 05)</t>
    </r>
    <r>
      <rPr>
        <b/>
        <sz val="11"/>
        <rFont val="Arial Narrow"/>
        <family val="2"/>
      </rPr>
      <t xml:space="preserve">  — unterstützte Unternehmen (davon: Kleinstunternehmen, kleine, mittlere und große Unternehmen)</t>
    </r>
  </si>
  <si>
    <r>
      <rPr>
        <b/>
        <sz val="16"/>
        <rFont val="Arial Narrow"/>
        <family val="2"/>
      </rPr>
      <t xml:space="preserve">RCO 02 (O 06) </t>
    </r>
    <r>
      <rPr>
        <b/>
        <sz val="11"/>
        <rFont val="Arial Narrow"/>
        <family val="2"/>
      </rPr>
      <t>— durch Zuschüsse unterstützte Unternehmen</t>
    </r>
  </si>
  <si>
    <r>
      <rPr>
        <b/>
        <sz val="16"/>
        <rFont val="Arial Narrow"/>
        <family val="2"/>
      </rPr>
      <t>RCO 04 (O 07)</t>
    </r>
    <r>
      <rPr>
        <b/>
        <sz val="11"/>
        <rFont val="Arial Narrow"/>
        <family val="2"/>
      </rPr>
      <t xml:space="preserve">  — Unternehmen mit nichtfinanzieller Unterstützung</t>
    </r>
  </si>
  <si>
    <r>
      <rPr>
        <b/>
        <sz val="16"/>
        <rFont val="Arial Narrow"/>
        <family val="2"/>
      </rPr>
      <t xml:space="preserve">O 08 </t>
    </r>
    <r>
      <rPr>
        <b/>
        <sz val="11"/>
        <rFont val="Arial Narrow"/>
        <family val="2"/>
      </rPr>
      <t xml:space="preserve">  _ Beschäftigungszunahme in geförderten Unternehmen
</t>
    </r>
  </si>
  <si>
    <r>
      <rPr>
        <b/>
        <sz val="16"/>
        <rFont val="Arial Narrow"/>
        <family val="2"/>
      </rPr>
      <t xml:space="preserve">RCO 15 (O 09) </t>
    </r>
    <r>
      <rPr>
        <b/>
        <sz val="11"/>
        <rFont val="Arial Narrow"/>
        <family val="2"/>
      </rPr>
      <t>— geschaffene Kapazität für Unternehmensgründungen</t>
    </r>
  </si>
  <si>
    <r>
      <rPr>
        <b/>
        <sz val="16"/>
        <rFont val="Arial Narrow"/>
        <family val="2"/>
      </rPr>
      <t xml:space="preserve">O 10  </t>
    </r>
    <r>
      <rPr>
        <b/>
        <sz val="11"/>
        <rFont val="Arial Narrow"/>
        <family val="2"/>
      </rPr>
      <t xml:space="preserve"> _Investitionen in regionale/lokale Ökosysteme für die Kompetenzentwicklung (ehemals RCO 17)
(RegioWIN-Indikator)</t>
    </r>
  </si>
  <si>
    <r>
      <rPr>
        <b/>
        <sz val="16"/>
        <rFont val="Arial Narrow"/>
        <family val="2"/>
      </rPr>
      <t>RCO 76 (O 11 )</t>
    </r>
    <r>
      <rPr>
        <b/>
        <sz val="11"/>
        <rFont val="Arial Narrow"/>
        <family val="2"/>
      </rPr>
      <t xml:space="preserve"> — integrierte Projekte für die territoriale Entwicklung</t>
    </r>
  </si>
  <si>
    <r>
      <rPr>
        <b/>
        <sz val="16"/>
        <rFont val="Arial Narrow"/>
        <family val="2"/>
      </rPr>
      <t xml:space="preserve">O 12 </t>
    </r>
    <r>
      <rPr>
        <b/>
        <sz val="11"/>
        <rFont val="Arial Narrow"/>
        <family val="2"/>
      </rPr>
      <t xml:space="preserve">  _Zahl der Effizienzberatungen in Folge der Aktivitäten der Regionalen Kompetenzstellen für Ressourceneffizienz</t>
    </r>
  </si>
  <si>
    <r>
      <rPr>
        <b/>
        <sz val="16"/>
        <rFont val="Arial Narrow"/>
        <family val="2"/>
      </rPr>
      <t xml:space="preserve">O 13 </t>
    </r>
    <r>
      <rPr>
        <b/>
        <sz val="11"/>
        <rFont val="Arial Narrow"/>
        <family val="2"/>
      </rPr>
      <t xml:space="preserve">  _Anzahl der gewonnenen Ressourcen/ Produkte</t>
    </r>
  </si>
  <si>
    <t>Anmerkungen zu O 13a</t>
  </si>
  <si>
    <r>
      <rPr>
        <b/>
        <sz val="16"/>
        <rFont val="Arial Narrow"/>
        <family val="2"/>
      </rPr>
      <t xml:space="preserve">O 14 </t>
    </r>
    <r>
      <rPr>
        <b/>
        <sz val="11"/>
        <rFont val="Arial Narrow"/>
        <family val="2"/>
      </rPr>
      <t xml:space="preserve">  _Strategien zur Förderung des Klimaschutzes / der Bioökonomie / der Kreislaufwirtschaft</t>
    </r>
  </si>
  <si>
    <r>
      <rPr>
        <b/>
        <sz val="16"/>
        <rFont val="Arial Narrow"/>
        <family val="2"/>
      </rPr>
      <t>O 15</t>
    </r>
    <r>
      <rPr>
        <b/>
        <sz val="11"/>
        <rFont val="Arial Narrow"/>
        <family val="2"/>
      </rPr>
      <t xml:space="preserve">   _Aktionen zur Weiterverbreitung von Good Practice</t>
    </r>
  </si>
  <si>
    <r>
      <rPr>
        <b/>
        <sz val="16"/>
        <rFont val="Arial Narrow"/>
        <family val="2"/>
      </rPr>
      <t xml:space="preserve">O 16 </t>
    </r>
    <r>
      <rPr>
        <b/>
        <sz val="11"/>
        <rFont val="Arial Narrow"/>
        <family val="2"/>
      </rPr>
      <t xml:space="preserve">  _Investierte EFRE-Mittel in Projekte mit hoher Relevanz für Klimaschutz, Klimaanpassung und Resilienz</t>
    </r>
  </si>
  <si>
    <r>
      <rPr>
        <b/>
        <sz val="16"/>
        <rFont val="Arial Narrow"/>
        <family val="2"/>
      </rPr>
      <t>O 17</t>
    </r>
    <r>
      <rPr>
        <b/>
        <sz val="11"/>
        <rFont val="Arial Narrow"/>
        <family val="2"/>
      </rPr>
      <t xml:space="preserve">   _Investierte EFRE-Mitte</t>
    </r>
    <r>
      <rPr>
        <b/>
        <strike/>
        <sz val="11"/>
        <rFont val="Arial Narrow"/>
        <family val="2"/>
      </rPr>
      <t>l</t>
    </r>
    <r>
      <rPr>
        <b/>
        <sz val="11"/>
        <rFont val="Arial Narrow"/>
        <family val="2"/>
      </rPr>
      <t xml:space="preserve"> in Projekte, die in hohem Maße die Weiterentwicklung der Bioökonomie oder Kreislaufwirtschaft unterstützen</t>
    </r>
  </si>
  <si>
    <r>
      <rPr>
        <b/>
        <sz val="16"/>
        <rFont val="Arial Narrow"/>
        <family val="2"/>
      </rPr>
      <t>O 18</t>
    </r>
    <r>
      <rPr>
        <b/>
        <sz val="11"/>
        <rFont val="Arial Narrow"/>
        <family val="2"/>
      </rPr>
      <t xml:space="preserve">   _Anzahl entwickelter Prototypen bzw. Anwendungen</t>
    </r>
  </si>
  <si>
    <r>
      <rPr>
        <b/>
        <sz val="16"/>
        <rFont val="Arial Narrow"/>
        <family val="2"/>
      </rPr>
      <t>O 19</t>
    </r>
    <r>
      <rPr>
        <b/>
        <sz val="11"/>
        <rFont val="Arial Narrow"/>
        <family val="2"/>
      </rPr>
      <t xml:space="preserve">   _Anzahl entwickelter Prototypen bzw. Anwendungen mit besonderem Fokus auf Klimaschutz, Klimawandel, Bioökonomie oder Kreislaufwirtschaft.</t>
    </r>
  </si>
  <si>
    <t>Anmerkungen zu O 19</t>
  </si>
  <si>
    <t>Spalte1</t>
  </si>
  <si>
    <r>
      <rPr>
        <b/>
        <sz val="16"/>
        <rFont val="Arial Narrow"/>
        <family val="2"/>
      </rPr>
      <t>RCR 102 (E 01)</t>
    </r>
    <r>
      <rPr>
        <b/>
        <sz val="11"/>
        <rFont val="Arial Narrow"/>
        <family val="2"/>
      </rPr>
      <t xml:space="preserve"> — in unterstützten Einrichtungen geschaffene Arbeitsplätze im Forschungsbereich</t>
    </r>
  </si>
  <si>
    <r>
      <rPr>
        <b/>
        <sz val="16"/>
        <rFont val="Arial Narrow"/>
        <family val="2"/>
      </rPr>
      <t>RCR 06 (E 02)</t>
    </r>
    <r>
      <rPr>
        <b/>
        <sz val="11"/>
        <rFont val="Arial Narrow"/>
        <family val="2"/>
      </rPr>
      <t xml:space="preserve"> — Patentanmeldungen</t>
    </r>
  </si>
  <si>
    <r>
      <rPr>
        <b/>
        <sz val="16"/>
        <rFont val="Arial Narrow"/>
        <family val="2"/>
      </rPr>
      <t xml:space="preserve">E 03 </t>
    </r>
    <r>
      <rPr>
        <b/>
        <sz val="11"/>
        <rFont val="Arial Narrow"/>
        <family val="2"/>
      </rPr>
      <t xml:space="preserve">  _Publikationen aus unterstützten Projekten</t>
    </r>
  </si>
  <si>
    <r>
      <rPr>
        <b/>
        <sz val="16"/>
        <rFont val="Arial Narrow"/>
        <family val="2"/>
      </rPr>
      <t xml:space="preserve">RCR 03 (E 04) </t>
    </r>
    <r>
      <rPr>
        <b/>
        <sz val="11"/>
        <rFont val="Arial Narrow"/>
        <family val="2"/>
      </rPr>
      <t>— kleine und mittlere Unternehmen (KMU), die Produkt- oder Prozessinnovationen einführen</t>
    </r>
  </si>
  <si>
    <r>
      <rPr>
        <b/>
        <sz val="16"/>
        <rFont val="Arial Narrow"/>
        <family val="2"/>
      </rPr>
      <t xml:space="preserve">RCR 05 (E 05) </t>
    </r>
    <r>
      <rPr>
        <b/>
        <sz val="11"/>
        <rFont val="Arial Narrow"/>
        <family val="2"/>
      </rPr>
      <t>— KMU mit unternehmensinterner Innovationstätigkeit</t>
    </r>
  </si>
  <si>
    <r>
      <rPr>
        <b/>
        <sz val="16"/>
        <rFont val="Arial Narrow"/>
        <family val="2"/>
      </rPr>
      <t xml:space="preserve">RCR 18 (E 06) </t>
    </r>
    <r>
      <rPr>
        <b/>
        <sz val="11"/>
        <rFont val="Arial Narrow"/>
        <family val="2"/>
      </rPr>
      <t>– KMU, die nach der Einrichtung des Gründerzentrums dessen Dienstleistungen nutzen</t>
    </r>
  </si>
  <si>
    <r>
      <rPr>
        <b/>
        <sz val="16"/>
        <rFont val="Arial Narrow"/>
        <family val="2"/>
      </rPr>
      <t xml:space="preserve">E 07 </t>
    </r>
    <r>
      <rPr>
        <b/>
        <sz val="11"/>
        <rFont val="Arial Narrow"/>
        <family val="2"/>
      </rPr>
      <t xml:space="preserve">  _KMU, die von Tätigkeiten der Kompetenzentwicklung eines lokalen/regionalen Ökosystems profitieren (ehemals RCR 24)
(RegioWIN-Indikator)</t>
    </r>
  </si>
  <si>
    <r>
      <rPr>
        <b/>
        <sz val="16"/>
        <rFont val="Arial Narrow"/>
        <family val="2"/>
      </rPr>
      <t>E 08</t>
    </r>
    <r>
      <rPr>
        <b/>
        <sz val="11"/>
        <rFont val="Arial Narrow"/>
        <family val="2"/>
      </rPr>
      <t xml:space="preserve">   _Investitionen in EFRE-Projekte mit kommunalrelevanter Wirkung</t>
    </r>
  </si>
  <si>
    <r>
      <rPr>
        <b/>
        <sz val="16"/>
        <rFont val="Arial Narrow"/>
        <family val="2"/>
      </rPr>
      <t xml:space="preserve">E 10 </t>
    </r>
    <r>
      <rPr>
        <b/>
        <sz val="11"/>
        <rFont val="Arial Narrow"/>
        <family val="2"/>
      </rPr>
      <t xml:space="preserve">  _Unternehmen mit verbesserter Ressourceneffizienz</t>
    </r>
  </si>
  <si>
    <r>
      <rPr>
        <b/>
        <sz val="16"/>
        <rFont val="Arial Narrow"/>
        <family val="2"/>
      </rPr>
      <t xml:space="preserve">E 11  </t>
    </r>
    <r>
      <rPr>
        <b/>
        <sz val="11"/>
        <rFont val="Arial Narrow"/>
        <family val="2"/>
      </rPr>
      <t xml:space="preserve"> _RCR29 Geschätzte THG-Emissionen </t>
    </r>
  </si>
  <si>
    <t>Anmerkungen zu E11</t>
  </si>
  <si>
    <r>
      <rPr>
        <b/>
        <sz val="16"/>
        <rFont val="Arial Narrow"/>
        <family val="2"/>
      </rPr>
      <t xml:space="preserve">O 33 </t>
    </r>
    <r>
      <rPr>
        <b/>
        <sz val="11"/>
        <rFont val="Arial Narrow"/>
        <family val="2"/>
      </rPr>
      <t>Zusätzlich versiegelte Fläche</t>
    </r>
  </si>
  <si>
    <r>
      <rPr>
        <b/>
        <sz val="16"/>
        <rFont val="Arial Narrow"/>
        <family val="2"/>
      </rPr>
      <t>O 37</t>
    </r>
    <r>
      <rPr>
        <b/>
        <sz val="11"/>
        <rFont val="Arial Narrow"/>
        <family val="2"/>
      </rPr>
      <t xml:space="preserve"> Menge des verbauten Holzes</t>
    </r>
  </si>
  <si>
    <r>
      <rPr>
        <b/>
        <sz val="16"/>
        <rFont val="Arial Narrow"/>
        <family val="2"/>
      </rPr>
      <t>E 21</t>
    </r>
    <r>
      <rPr>
        <b/>
        <sz val="11"/>
        <rFont val="Arial Narrow"/>
        <family val="2"/>
      </rPr>
      <t xml:space="preserve"> Anzahl der unterstützten Unternehmen, die neue Produkte auf den Markt bringen</t>
    </r>
  </si>
  <si>
    <t>Anmerkung zu E 21</t>
  </si>
  <si>
    <t>Weitere Anmerkungen Ressorts</t>
  </si>
  <si>
    <t>Überarbeitung erforderlich in Spalte</t>
  </si>
  <si>
    <t>Datenquelle</t>
  </si>
  <si>
    <r>
      <t xml:space="preserve">entspricht O07.
Abfrage der Unternehmensgröße (Kleinst-, kleine, mittlere, große Unternehmen) durch TTM denkbar für die geforderte Angabe bei O05 (RCO01)?
</t>
    </r>
    <r>
      <rPr>
        <u/>
        <sz val="11"/>
        <rFont val="Calibri"/>
        <family val="2"/>
        <scheme val="minor"/>
      </rPr>
      <t>WM:</t>
    </r>
    <r>
      <rPr>
        <sz val="11"/>
        <rFont val="Calibri"/>
        <family val="2"/>
        <scheme val="minor"/>
      </rPr>
      <t xml:space="preserve"> Bisher haben die TTM keine Unterscheidung in der Unternehmensgröße der KMU gemacht. Eine zusätzliche Erhebung der Unternehmensgröße erscheint aus Sicht des WM unverhältnismäßig. Wenn dies Voraussetzung für die Erhebung von RCO 01 ist, dann streichen wir den Indikator besser. 
</t>
    </r>
    <r>
      <rPr>
        <u/>
        <sz val="11"/>
        <rFont val="Calibri"/>
        <family val="2"/>
        <scheme val="minor"/>
      </rPr>
      <t>VB:</t>
    </r>
    <r>
      <rPr>
        <sz val="11"/>
        <rFont val="Calibri"/>
        <family val="2"/>
        <scheme val="minor"/>
      </rPr>
      <t xml:space="preserve"> Da O05 und O07 unmittelbar zusammenhängen, müssten wenn dann beide gestrichen werden. Da die Indikatoren einschlägig und an sich leicht zu erheben sind, wäre dies keine gute Option. 
Kann bei den aktuellen TTM angefragt werden, ob die zusätzliche Abfrage der Unternehmensgröße bei den KMU tatsächlich als unverhältnismäßig empfunden wird? Letztendlich handelt es sich nur um eine Zusatzfrage. 
WM: Nach Rückkopplung mit TTM-Sprecher grundsätzlich denkbar, wäre aber mit mehr Aufwand verbunden, der zulasten der eigentlichen originären Aufgabe ginge. Daher </t>
    </r>
    <r>
      <rPr>
        <b/>
        <sz val="11"/>
        <rFont val="Calibri"/>
        <family val="2"/>
        <scheme val="minor"/>
      </rPr>
      <t>Rückfrage</t>
    </r>
    <r>
      <rPr>
        <sz val="11"/>
        <rFont val="Calibri"/>
        <family val="2"/>
        <scheme val="minor"/>
      </rPr>
      <t xml:space="preserve"> des TTM-Sprechers, ob auch eine statistische Angabe möglich wäre. Hintergrund: Erfahrungsgemäß haben die TTM schon jetzt grob im Blick, um welche Unternehmen es sich handelt. 98,5 % der erreichten Unternehmen sind KMU bis 250 MA. Eine solche Angabe ließe sich problemlos machen. Wenn die tatsächliche Unternehmensgröße abgefragt werden müsste, wäre dies im Einzelfall aufwändiger, aber grundsätzlich möglich.
VB: Abfrage wäre besser. Ggf. mit KOM zu besprechen, ob Abschätzung zulässig. </t>
    </r>
  </si>
  <si>
    <t>WM: Die TTM tragen hierzu nicht bei.</t>
  </si>
  <si>
    <t xml:space="preserve">Email 20.08.2021 Hinsichtlich TTM ergab die Rücksprache des Fachreferats 31 mit den TTM-Sprechern, dass eine Erhebung des E 05 zwar prinzipiell sinnvoll sei, allerdings die TTM aktuell nicht so aufgestellt seien, dass das ordentlich erfasst werden kann. Daher planen die IHKen, ein Tool zur KMU-Ansprache und -Verwaltung bei den TTM während des Geltungszeitraums des 1. Aufrufs zu erarbeiten, dass den Grundstein für eine solche Erfassung legen und den Ergebnisindikator ab dem darauf folgenden Aufruf erheben könnte. Dennoch könnte die Erhebung über den gesamten Förderzeitraum in geeigneter Weise sichergestellt werden. Außerdem bleibt wie besprochen die bisherige Definition des E 05 sehr vage und die Aussagekraft damit begrenzt. Hierzu sieht das Fachreferat vor, den TTM eine Art „Richtschnur“ an die Hand zu geben, damit auch tatsächlich valide Zahlen erhoben werden. Vor diesem Hintergrund muss allerdings der bisher ganz grob abgeschätzte Zielwert von 2.400 (10% von O 07 in Höhe von 24.000) deutlich reduziert werden auf 240 (1% von 24.000 bzw. rd. 30-35 p.a.). Die Erfüllung dieses Zielwerts wird aus Sicht der TTM-Sprecher als tatsächlich realistisch angesehen, auch da insb. bisher „innovationsferne“ KMU erreicht werden sollen. </t>
  </si>
  <si>
    <t>Zuwendungsempfänger</t>
  </si>
  <si>
    <t>Indikator wurde im Fragenkatalogeingebunden, muss aber noch inhaltlich nachjustiert werden? (wurde aus dem alten ZB-Formular übernommen)</t>
  </si>
  <si>
    <r>
      <t xml:space="preserve">Definitionen </t>
    </r>
    <r>
      <rPr>
        <sz val="9"/>
        <rFont val="Arial"/>
        <family val="2"/>
      </rPr>
      <t>(Ergebnisindikator E05)</t>
    </r>
  </si>
  <si>
    <t>Innovationsaktivitäten</t>
  </si>
  <si>
    <t>wurde im Fragenkatalog eingebunden</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</si>
  <si>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</si>
  <si>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</si>
  <si>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r>
      <rPr>
        <b/>
        <sz val="16"/>
        <rFont val="Arial Narrow"/>
        <family val="2"/>
      </rPr>
      <t>O 02</t>
    </r>
    <r>
      <rPr>
        <b/>
        <sz val="11"/>
        <rFont val="Arial Narrow"/>
        <family val="2"/>
      </rPr>
      <t xml:space="preserve">   _an Prototyping teilnehmende Einrichtungen für angewandte Forschung und Entwicklung</t>
    </r>
  </si>
  <si>
    <r>
      <rPr>
        <b/>
        <sz val="16"/>
        <rFont val="Arial Narrow"/>
        <family val="2"/>
      </rPr>
      <t>O 13a</t>
    </r>
    <r>
      <rPr>
        <b/>
        <sz val="11"/>
        <rFont val="Arial Narrow"/>
        <family val="2"/>
      </rPr>
      <t xml:space="preserve">  _Anzahl der gewonnenen Stoffe /Produkte aus CO2</t>
    </r>
  </si>
  <si>
    <r>
      <rPr>
        <b/>
        <sz val="16"/>
        <rFont val="Arial Narrow"/>
        <family val="2"/>
      </rPr>
      <t>E 09</t>
    </r>
    <r>
      <rPr>
        <b/>
        <sz val="11"/>
        <rFont val="Arial Narrow"/>
        <family val="2"/>
      </rPr>
      <t xml:space="preserve">   _Anzahl der Projekte zu Transformations- und Innovationsprozessen, die von Wirtschaftsfördereinrichtungen/Cluster-Initiativen eingeworben wurden</t>
    </r>
  </si>
  <si>
    <t>Interventionslogik Indikatoren, Stand: 21.09.2021</t>
  </si>
  <si>
    <t xml:space="preserve">Maßnahmen des EFRE-Programms 2021-2027 und Gewichtungsfaktoren direkter und indirekter Umweltwirkungen  </t>
  </si>
  <si>
    <t>Spezialisierungsfeld übergreifend</t>
  </si>
  <si>
    <t>Outputindikator</t>
  </si>
  <si>
    <t>Ergebnisindikator</t>
  </si>
  <si>
    <t>Bitte korrigieren, Angaben zu "vorrangig" und "weitere" dürfen nicht identisch sein.</t>
  </si>
  <si>
    <r>
      <rPr>
        <b/>
        <sz val="11"/>
        <rFont val="Arial"/>
        <family val="2"/>
      </rPr>
      <t xml:space="preserve">Wieviele KMU sollen im Rahmen Ihres Projekts mit Transparenzangeboten erreicht werden?
</t>
    </r>
    <r>
      <rPr>
        <sz val="9"/>
        <rFont val="Arial"/>
        <family val="2"/>
      </rPr>
      <t>(Outputindikator O05)</t>
    </r>
  </si>
  <si>
    <t>Anzugeben ist die Zahl der kleinen und mittleren Unternehmen (KMU), die im Rahmen des beantragten Projekts mit Transparenzangeboten wie z. B. Beratungsgesprächen, Informationsveranstaltungen etc. erreicht werden sollen.
Bei Abschluss von Förderprojekten ist die Zahl der mit den Transparenzangeboten tatsächlich erreichten KMU anzugeben, die auf der Grundlage eines Tools zur KMU-Ansprache zu ermitteln ist.</t>
  </si>
  <si>
    <r>
      <rPr>
        <b/>
        <sz val="11"/>
        <rFont val="Arial"/>
        <family val="2"/>
      </rPr>
      <t xml:space="preserve">Anzahl der KMU mit unternehmensinternen Innovationsaktivitäten
</t>
    </r>
    <r>
      <rPr>
        <sz val="9"/>
        <rFont val="Arial"/>
        <family val="2"/>
      </rPr>
      <t>(Ergebnisindikator E05)</t>
    </r>
  </si>
  <si>
    <t xml:space="preserve">Die Innovationsaktivitäten werden vom unterstützten Unternehmen intern durchgeführt und nicht an andere Unternehmen oder andere Forschungseinrichtungen vergeben. Softwareentwicklung, die diese Anforderungen erfüllt, wird in die Erhebung einbezogen.
</t>
  </si>
  <si>
    <r>
      <rPr>
        <b/>
        <u/>
        <sz val="14"/>
        <rFont val="Arial"/>
        <family val="2"/>
      </rPr>
      <t>Geplante Zielbeiträge beim Antrag auf Förderung</t>
    </r>
    <r>
      <rPr>
        <b/>
        <sz val="14"/>
        <rFont val="Arial"/>
        <family val="2"/>
      </rPr>
      <t xml:space="preserve">
von
Technologie-Transfermanagement (TTM) für Baden-Württemberg 2021-2027</t>
    </r>
  </si>
  <si>
    <t>Formular Nr. 6-A</t>
  </si>
  <si>
    <t>Hinweis: Bei den erreichten Zielbeiträgen im IST in jährlichen Berichten und bei Verwendungsnachweis muss die Zahl der Unternehmen nach Kleinst-, kleinen und mittleren sowie großen Unternehmen aufgegliedert werden.</t>
  </si>
  <si>
    <t>21</t>
  </si>
  <si>
    <t>Fortschrittliche Produktionstechnik</t>
  </si>
  <si>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in den Nebenbestimmungen des Zuwendungsbescheids.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</si>
</sst>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000"/>
    <numFmt numFmtId="167" formatCode="#,##0.0"/>
  </numFmts>
  <fonts count="120"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vertAlign val="superscript"/>
      <sz val="8"/>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4"/>
      <name val="Arial"/>
      <family val="2"/>
    </font>
    <font>
      <sz val="11"/>
      <color rgb="FFC00000"/>
      <name val="Arial"/>
      <family val="2"/>
    </font>
    <font>
      <sz val="10"/>
      <color rgb="FFFF0000"/>
      <name val="Arial"/>
      <family val="2"/>
    </font>
    <font>
      <b/>
      <sz val="10"/>
      <color rgb="FFFF0000"/>
      <name val="Arial"/>
      <family val="2"/>
    </font>
    <font>
      <sz val="9"/>
      <name val="Arial"/>
      <family val="2"/>
    </font>
    <font>
      <b/>
      <sz val="11"/>
      <name val="Calibri"/>
      <family val="2"/>
    </font>
    <font>
      <strike/>
      <sz val="11"/>
      <color rgb="FFFF0000"/>
      <name val="Arial"/>
      <family val="2"/>
    </font>
    <font>
      <sz val="11"/>
      <color theme="8" tint="-0.499984740745262"/>
      <name val="Arial"/>
      <family val="2"/>
    </font>
    <font>
      <b/>
      <sz val="11"/>
      <color theme="8" tint="-0.499984740745262"/>
      <name val="Arial"/>
      <family val="2"/>
    </font>
    <font>
      <sz val="12"/>
      <name val="Verdana"/>
      <family val="2"/>
    </font>
    <font>
      <sz val="10"/>
      <name val="Verdana"/>
      <family val="2"/>
    </font>
    <font>
      <b/>
      <sz val="11"/>
      <color theme="1"/>
      <name val="Arial Narrow"/>
      <family val="2"/>
    </font>
    <font>
      <b/>
      <sz val="16"/>
      <color theme="1"/>
      <name val="Arial Narrow"/>
      <family val="2"/>
    </font>
    <font>
      <b/>
      <sz val="12"/>
      <color theme="1"/>
      <name val="Arial Narrow"/>
      <family val="2"/>
    </font>
    <font>
      <b/>
      <sz val="24"/>
      <color theme="1"/>
      <name val="Arial Narrow"/>
      <family val="2"/>
    </font>
    <font>
      <b/>
      <sz val="22"/>
      <color theme="1"/>
      <name val="Arial Narrow"/>
      <family val="2"/>
    </font>
    <font>
      <b/>
      <sz val="20"/>
      <color theme="1"/>
      <name val="Arial Narrow"/>
      <family val="2"/>
    </font>
    <font>
      <b/>
      <sz val="12"/>
      <name val="Arial Narrow"/>
      <family val="2"/>
    </font>
    <font>
      <b/>
      <sz val="20"/>
      <name val="Arial Narrow"/>
      <family val="2"/>
    </font>
    <font>
      <b/>
      <sz val="22"/>
      <name val="Arial Narrow"/>
      <family val="2"/>
    </font>
    <font>
      <b/>
      <strike/>
      <sz val="12"/>
      <name val="Arial Narrow"/>
      <family val="2"/>
    </font>
    <font>
      <b/>
      <sz val="12"/>
      <color rgb="FF000000"/>
      <name val="Arial Narrow"/>
      <family val="2"/>
    </font>
    <font>
      <b/>
      <sz val="22"/>
      <color rgb="FF000000"/>
      <name val="Arial Narrow"/>
      <family val="2"/>
    </font>
    <font>
      <b/>
      <sz val="14"/>
      <color theme="1"/>
      <name val="Arial Narrow"/>
      <family val="2"/>
    </font>
    <font>
      <u/>
      <sz val="11"/>
      <color theme="10"/>
      <name val="Calibri"/>
      <family val="2"/>
      <scheme val="minor"/>
    </font>
    <font>
      <b/>
      <u/>
      <sz val="26"/>
      <color theme="10"/>
      <name val="Calibri"/>
      <family val="2"/>
      <scheme val="minor"/>
    </font>
    <font>
      <sz val="11"/>
      <name val="Calibri"/>
      <family val="2"/>
      <scheme val="minor"/>
    </font>
    <font>
      <sz val="10"/>
      <name val="Calibri"/>
      <family val="2"/>
      <scheme val="minor"/>
    </font>
    <font>
      <b/>
      <sz val="11"/>
      <name val="Calibri"/>
      <family val="2"/>
      <scheme val="minor"/>
    </font>
    <font>
      <sz val="11"/>
      <name val="Arial Narrow"/>
      <family val="2"/>
    </font>
    <font>
      <b/>
      <sz val="12"/>
      <name val="Calibri"/>
      <family val="2"/>
      <scheme val="minor"/>
    </font>
    <font>
      <b/>
      <sz val="10"/>
      <name val="Calibri"/>
      <family val="2"/>
      <scheme val="minor"/>
    </font>
    <font>
      <b/>
      <sz val="14"/>
      <name val="Calibri"/>
      <family val="2"/>
      <scheme val="minor"/>
    </font>
    <font>
      <sz val="10"/>
      <color theme="1"/>
      <name val="Calibri"/>
      <family val="2"/>
      <scheme val="minor"/>
    </font>
    <font>
      <sz val="10"/>
      <color rgb="FFFF0000"/>
      <name val="Calibri"/>
      <family val="2"/>
      <scheme val="minor"/>
    </font>
    <font>
      <u/>
      <sz val="10"/>
      <color rgb="FF0070C0"/>
      <name val="Calibri"/>
      <family val="2"/>
      <scheme val="minor"/>
    </font>
    <font>
      <sz val="10"/>
      <color rgb="FF0070C0"/>
      <name val="Calibri"/>
      <family val="2"/>
      <scheme val="minor"/>
    </font>
    <font>
      <u/>
      <sz val="10"/>
      <name val="Calibri"/>
      <family val="2"/>
      <scheme val="minor"/>
    </font>
    <font>
      <sz val="10"/>
      <color theme="3" tint="0.39997558519241921"/>
      <name val="Calibri"/>
      <family val="2"/>
      <scheme val="minor"/>
    </font>
    <font>
      <b/>
      <sz val="10"/>
      <color theme="3" tint="0.39997558519241921"/>
      <name val="Calibri"/>
      <family val="2"/>
      <scheme val="minor"/>
    </font>
    <font>
      <b/>
      <sz val="10"/>
      <color theme="1"/>
      <name val="Calibri"/>
      <family val="2"/>
      <scheme val="minor"/>
    </font>
    <font>
      <b/>
      <sz val="14"/>
      <color rgb="FF000000"/>
      <name val="Calibri"/>
      <family val="2"/>
      <scheme val="minor"/>
    </font>
    <font>
      <b/>
      <sz val="14"/>
      <color theme="1" tint="4.9989318521683403E-2"/>
      <name val="Calibri"/>
      <family val="2"/>
      <scheme val="minor"/>
    </font>
    <font>
      <b/>
      <sz val="14"/>
      <color rgb="FFFF0000"/>
      <name val="Calibri"/>
      <family val="2"/>
      <scheme val="minor"/>
    </font>
    <font>
      <b/>
      <sz val="11"/>
      <color rgb="FFFF0000"/>
      <name val="Calibri"/>
      <family val="2"/>
      <scheme val="minor"/>
    </font>
    <font>
      <b/>
      <sz val="11"/>
      <color theme="1"/>
      <name val="Calibri"/>
      <family val="2"/>
      <scheme val="minor"/>
    </font>
    <font>
      <b/>
      <sz val="36"/>
      <color theme="3" tint="-0.249977111117893"/>
      <name val="Rockwell"/>
      <family val="1"/>
    </font>
    <font>
      <b/>
      <sz val="28"/>
      <color rgb="FF003399"/>
      <name val="Rockwell"/>
      <family val="1"/>
    </font>
    <font>
      <b/>
      <sz val="24"/>
      <color theme="3" tint="-0.249977111117893"/>
      <name val="Rockwell"/>
      <family val="1"/>
    </font>
    <font>
      <b/>
      <sz val="11"/>
      <name val="Arial Narrow"/>
      <family val="2"/>
    </font>
    <font>
      <b/>
      <sz val="16"/>
      <name val="Arial Narrow"/>
      <family val="2"/>
    </font>
    <font>
      <b/>
      <strike/>
      <sz val="11"/>
      <name val="Arial Narrow"/>
      <family val="2"/>
    </font>
    <font>
      <u/>
      <sz val="11"/>
      <name val="Calibri"/>
      <family val="2"/>
      <scheme val="minor"/>
    </font>
    <font>
      <sz val="11"/>
      <color rgb="FF0070C0"/>
      <name val="Calibri"/>
      <family val="2"/>
      <scheme val="minor"/>
    </font>
    <font>
      <sz val="11"/>
      <color rgb="FFFF0000"/>
      <name val="Calibri"/>
      <family val="2"/>
      <scheme val="minor"/>
    </font>
    <font>
      <b/>
      <sz val="16"/>
      <color theme="1"/>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
      <patternFill patternType="solid">
        <fgColor rgb="FF99FFCC"/>
        <bgColor indexed="64"/>
      </patternFill>
    </fill>
    <fill>
      <patternFill patternType="lightUp">
        <bgColor theme="0" tint="-0.499984740745262"/>
      </patternFill>
    </fill>
    <fill>
      <patternFill patternType="solid">
        <fgColor theme="7"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808080"/>
      </left>
      <right style="medium">
        <color rgb="FF808080"/>
      </right>
      <top style="medium">
        <color rgb="FF808080"/>
      </top>
      <bottom/>
      <diagonal/>
    </border>
    <border>
      <left style="medium">
        <color rgb="FF808080"/>
      </left>
      <right style="medium">
        <color rgb="FF808080"/>
      </right>
      <top style="medium">
        <color rgb="FF808080"/>
      </top>
      <bottom style="thick">
        <color rgb="FF808080"/>
      </bottom>
      <diagonal/>
    </border>
    <border>
      <left style="medium">
        <color rgb="FF808080"/>
      </left>
      <right/>
      <top style="medium">
        <color rgb="FF808080"/>
      </top>
      <bottom style="thick">
        <color rgb="FF808080"/>
      </bottom>
      <diagonal/>
    </border>
    <border>
      <left style="thick">
        <color rgb="FF808080"/>
      </left>
      <right style="medium">
        <color rgb="FF808080"/>
      </right>
      <top style="medium">
        <color rgb="FF808080"/>
      </top>
      <bottom style="thick">
        <color rgb="FF808080"/>
      </bottom>
      <diagonal/>
    </border>
    <border>
      <left style="thick">
        <color rgb="FF808080"/>
      </left>
      <right/>
      <top/>
      <bottom style="thick">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right style="medium">
        <color rgb="FF808080"/>
      </right>
      <top/>
      <bottom style="medium">
        <color rgb="FF808080"/>
      </bottom>
      <diagonal/>
    </border>
    <border>
      <left/>
      <right/>
      <top style="medium">
        <color theme="0" tint="-0.499984740745262"/>
      </top>
      <bottom style="medium">
        <color theme="0" tint="-0.499984740745262"/>
      </bottom>
      <diagonal/>
    </border>
    <border>
      <left style="thick">
        <color rgb="FF808080"/>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rgb="FF808080"/>
      </right>
      <top/>
      <bottom/>
      <diagonal/>
    </border>
    <border>
      <left style="medium">
        <color rgb="FF808080"/>
      </left>
      <right style="medium">
        <color rgb="FF808080"/>
      </right>
      <top/>
      <bottom/>
      <diagonal/>
    </border>
    <border>
      <left style="medium">
        <color rgb="FF808080"/>
      </left>
      <right style="medium">
        <color theme="0" tint="-0.499984740745262"/>
      </right>
      <top/>
      <bottom/>
      <diagonal/>
    </border>
    <border>
      <left/>
      <right style="medium">
        <color theme="0" tint="-0.499984740745262"/>
      </right>
      <top/>
      <bottom/>
      <diagonal/>
    </border>
    <border>
      <left style="medium">
        <color theme="0" tint="-0.499984740745262"/>
      </left>
      <right style="medium">
        <color theme="0" tint="-0.499984740745262"/>
      </right>
      <top style="medium">
        <color theme="1"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0" fontId="16" fillId="0" borderId="0" applyNumberFormat="0" applyFill="0" applyBorder="0" applyAlignment="0" applyProtection="0"/>
    <xf numFmtId="0" fontId="28" fillId="0" borderId="0"/>
    <xf numFmtId="9" fontId="28" fillId="0" borderId="0" applyFont="0" applyFill="0" applyBorder="0" applyAlignment="0" applyProtection="0"/>
    <xf numFmtId="164" fontId="47" fillId="0" borderId="0" applyFont="0" applyFill="0" applyBorder="0" applyAlignment="0" applyProtection="0"/>
    <xf numFmtId="0" fontId="4" fillId="0" borderId="0"/>
  </cellStyleXfs>
  <cellXfs count="1007">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8" fillId="0" borderId="0" xfId="2" applyProtection="1"/>
    <xf numFmtId="0" fontId="28" fillId="0" borderId="0" xfId="2" applyAlignment="1" applyProtection="1">
      <alignment horizontal="left"/>
    </xf>
    <xf numFmtId="0" fontId="28" fillId="0" borderId="0" xfId="2"/>
    <xf numFmtId="0" fontId="28" fillId="0" borderId="0" xfId="2" applyFont="1" applyAlignment="1" applyProtection="1">
      <alignment horizontal="left"/>
    </xf>
    <xf numFmtId="0" fontId="28" fillId="0" borderId="0" xfId="2" applyFont="1" applyFill="1" applyBorder="1" applyAlignment="1" applyProtection="1">
      <alignment horizontal="left" vertical="top" wrapText="1"/>
    </xf>
    <xf numFmtId="0" fontId="29" fillId="0" borderId="0" xfId="2" applyFont="1" applyFill="1" applyBorder="1" applyAlignment="1" applyProtection="1">
      <alignment horizontal="left" vertical="top"/>
    </xf>
    <xf numFmtId="0" fontId="28" fillId="0" borderId="0" xfId="2" applyFill="1" applyProtection="1"/>
    <xf numFmtId="0" fontId="8" fillId="0" borderId="0" xfId="2" applyFont="1" applyFill="1" applyBorder="1" applyAlignment="1" applyProtection="1">
      <alignment horizontal="left" vertical="top"/>
    </xf>
    <xf numFmtId="0" fontId="29" fillId="0" borderId="0" xfId="2" applyFont="1" applyAlignment="1" applyProtection="1">
      <alignment horizontal="left"/>
    </xf>
    <xf numFmtId="0" fontId="28" fillId="0" borderId="0" xfId="2" applyFont="1" applyBorder="1" applyAlignment="1" applyProtection="1">
      <alignment horizontal="left" vertical="top" wrapText="1"/>
    </xf>
    <xf numFmtId="0" fontId="28" fillId="0" borderId="0" xfId="2" applyFont="1" applyBorder="1" applyAlignment="1" applyProtection="1">
      <alignment horizontal="left" vertical="top"/>
    </xf>
    <xf numFmtId="0" fontId="29" fillId="0" borderId="0" xfId="2" applyFont="1" applyBorder="1" applyAlignment="1" applyProtection="1">
      <alignment horizontal="left" vertical="top"/>
    </xf>
    <xf numFmtId="0" fontId="28" fillId="0" borderId="0" xfId="2" applyBorder="1" applyProtection="1"/>
    <xf numFmtId="0" fontId="28" fillId="0" borderId="0" xfId="2" applyFill="1" applyBorder="1" applyProtection="1"/>
    <xf numFmtId="0" fontId="28" fillId="0" borderId="3" xfId="2" applyBorder="1" applyProtection="1"/>
    <xf numFmtId="0" fontId="29" fillId="0" borderId="0" xfId="2" applyFont="1" applyBorder="1" applyAlignment="1" applyProtection="1">
      <alignment horizontal="left"/>
    </xf>
    <xf numFmtId="0" fontId="29" fillId="0" borderId="0" xfId="2" applyFont="1" applyBorder="1" applyAlignment="1" applyProtection="1">
      <alignment horizontal="left" vertical="center"/>
    </xf>
    <xf numFmtId="0" fontId="28" fillId="0" borderId="0" xfId="2" applyFont="1" applyBorder="1" applyAlignment="1" applyProtection="1">
      <alignment horizontal="left"/>
    </xf>
    <xf numFmtId="0" fontId="28" fillId="0" borderId="0" xfId="2" applyFont="1" applyBorder="1" applyProtection="1"/>
    <xf numFmtId="0" fontId="29" fillId="0" borderId="1" xfId="2" applyFont="1" applyBorder="1" applyAlignment="1" applyProtection="1">
      <alignment horizontal="left" vertical="top"/>
    </xf>
    <xf numFmtId="0" fontId="29" fillId="0" borderId="1" xfId="2" applyFont="1" applyBorder="1" applyAlignment="1" applyProtection="1">
      <alignment vertical="top"/>
    </xf>
    <xf numFmtId="1" fontId="29" fillId="0" borderId="13" xfId="2" quotePrefix="1" applyNumberFormat="1" applyFont="1" applyBorder="1" applyAlignment="1" applyProtection="1">
      <alignment horizontal="left" vertical="top" wrapText="1"/>
    </xf>
    <xf numFmtId="2" fontId="28" fillId="5" borderId="1" xfId="2" applyNumberFormat="1" applyFont="1" applyFill="1" applyBorder="1" applyAlignment="1" applyProtection="1">
      <alignment horizontal="left" vertical="top"/>
    </xf>
    <xf numFmtId="2" fontId="28" fillId="5" borderId="1" xfId="2" applyNumberFormat="1" applyFont="1" applyFill="1" applyBorder="1" applyAlignment="1" applyProtection="1">
      <alignment horizontal="left" vertical="top" wrapText="1"/>
    </xf>
    <xf numFmtId="16" fontId="29" fillId="0" borderId="16" xfId="2" quotePrefix="1" applyNumberFormat="1" applyFont="1" applyBorder="1" applyAlignment="1" applyProtection="1">
      <alignment horizontal="left" wrapText="1"/>
    </xf>
    <xf numFmtId="0" fontId="29" fillId="0" borderId="9" xfId="2" applyFont="1" applyBorder="1" applyAlignment="1" applyProtection="1">
      <alignment horizontal="left"/>
    </xf>
    <xf numFmtId="2" fontId="28" fillId="3" borderId="1" xfId="2" applyNumberFormat="1" applyFont="1" applyFill="1" applyBorder="1" applyAlignment="1" applyProtection="1">
      <alignment horizontal="center" vertical="center"/>
    </xf>
    <xf numFmtId="1" fontId="29" fillId="0" borderId="17" xfId="2" quotePrefix="1" applyNumberFormat="1" applyFont="1" applyBorder="1" applyAlignment="1" applyProtection="1">
      <alignment horizontal="left" vertical="top" wrapText="1"/>
    </xf>
    <xf numFmtId="16" fontId="29" fillId="0" borderId="17" xfId="2" quotePrefix="1" applyNumberFormat="1" applyFont="1" applyBorder="1" applyAlignment="1" applyProtection="1">
      <alignment horizontal="left" wrapText="1"/>
    </xf>
    <xf numFmtId="1" fontId="29" fillId="0" borderId="16" xfId="2" quotePrefix="1" applyNumberFormat="1" applyFont="1" applyBorder="1" applyAlignment="1" applyProtection="1">
      <alignment horizontal="left" vertical="top" wrapText="1"/>
    </xf>
    <xf numFmtId="1" fontId="29" fillId="0" borderId="0" xfId="2" quotePrefix="1" applyNumberFormat="1" applyFont="1" applyBorder="1" applyAlignment="1" applyProtection="1">
      <alignment horizontal="left" vertical="top" wrapText="1"/>
    </xf>
    <xf numFmtId="0" fontId="29" fillId="0" borderId="0" xfId="2" applyFont="1" applyBorder="1" applyAlignment="1" applyProtection="1">
      <alignment horizontal="left" vertical="top" wrapText="1"/>
    </xf>
    <xf numFmtId="2" fontId="28" fillId="5" borderId="0" xfId="2" applyNumberFormat="1" applyFont="1" applyFill="1" applyBorder="1" applyAlignment="1" applyProtection="1">
      <alignment horizontal="left" vertical="top"/>
    </xf>
    <xf numFmtId="2" fontId="28" fillId="5" borderId="0" xfId="2" applyNumberFormat="1" applyFont="1" applyFill="1" applyBorder="1" applyAlignment="1" applyProtection="1">
      <alignment horizontal="left" vertical="top" wrapText="1"/>
    </xf>
    <xf numFmtId="0" fontId="29" fillId="0" borderId="0" xfId="2" applyFont="1" applyBorder="1" applyAlignment="1" applyProtection="1">
      <alignment vertical="center"/>
    </xf>
    <xf numFmtId="0" fontId="29" fillId="5" borderId="1" xfId="2" applyFont="1" applyFill="1" applyBorder="1" applyAlignment="1" applyProtection="1">
      <alignment vertical="top" wrapText="1"/>
    </xf>
    <xf numFmtId="0" fontId="29" fillId="5" borderId="1" xfId="2" applyFont="1" applyFill="1" applyBorder="1" applyAlignment="1" applyProtection="1">
      <alignment horizontal="left" vertical="top"/>
    </xf>
    <xf numFmtId="0" fontId="28" fillId="0" borderId="11" xfId="2" applyFont="1" applyBorder="1" applyAlignment="1" applyProtection="1">
      <alignment horizontal="left" vertical="top" wrapText="1"/>
    </xf>
    <xf numFmtId="2" fontId="28" fillId="5" borderId="15" xfId="2" applyNumberFormat="1" applyFont="1" applyFill="1" applyBorder="1" applyAlignment="1" applyProtection="1">
      <alignment horizontal="left" vertical="top"/>
    </xf>
    <xf numFmtId="1" fontId="28" fillId="0" borderId="1" xfId="2" applyNumberFormat="1" applyFont="1" applyFill="1" applyBorder="1" applyAlignment="1" applyProtection="1">
      <alignment horizontal="center" vertical="center"/>
    </xf>
    <xf numFmtId="0" fontId="29" fillId="0" borderId="8" xfId="2" applyFont="1" applyBorder="1" applyAlignment="1" applyProtection="1">
      <alignment horizontal="left"/>
    </xf>
    <xf numFmtId="0" fontId="28" fillId="0" borderId="9" xfId="2" applyFont="1" applyFill="1" applyBorder="1" applyAlignment="1" applyProtection="1">
      <alignment horizontal="left" vertical="top" wrapText="1"/>
    </xf>
    <xf numFmtId="2" fontId="28" fillId="0" borderId="13" xfId="2" applyNumberFormat="1" applyFont="1" applyFill="1" applyBorder="1" applyAlignment="1" applyProtection="1">
      <alignment horizontal="center" vertical="center" wrapText="1"/>
    </xf>
    <xf numFmtId="0" fontId="29" fillId="0" borderId="5" xfId="2" applyFont="1" applyBorder="1" applyAlignment="1" applyProtection="1">
      <alignment horizontal="left"/>
    </xf>
    <xf numFmtId="2" fontId="28" fillId="0" borderId="16" xfId="2" applyNumberFormat="1" applyFont="1" applyFill="1" applyBorder="1" applyAlignment="1" applyProtection="1">
      <alignment horizontal="center" vertical="center" wrapText="1"/>
    </xf>
    <xf numFmtId="2" fontId="28" fillId="5" borderId="0" xfId="2" applyNumberFormat="1" applyFont="1" applyFill="1" applyBorder="1" applyAlignment="1" applyProtection="1">
      <alignment horizontal="center" vertical="center"/>
    </xf>
    <xf numFmtId="0" fontId="28" fillId="0" borderId="0" xfId="2" applyBorder="1" applyAlignment="1" applyProtection="1">
      <alignment horizontal="left"/>
    </xf>
    <xf numFmtId="0" fontId="28" fillId="0" borderId="0" xfId="2" applyFont="1" applyBorder="1" applyAlignment="1" applyProtection="1">
      <alignment horizontal="right"/>
    </xf>
    <xf numFmtId="0" fontId="39" fillId="0" borderId="0" xfId="2" applyFont="1" applyFill="1" applyBorder="1" applyAlignment="1" applyProtection="1">
      <alignment horizontal="right"/>
    </xf>
    <xf numFmtId="2" fontId="28" fillId="5" borderId="0" xfId="2" applyNumberFormat="1" applyFont="1" applyFill="1" applyBorder="1" applyAlignment="1" applyProtection="1">
      <alignment horizontal="center"/>
    </xf>
    <xf numFmtId="0" fontId="29" fillId="0" borderId="0" xfId="2" applyFont="1" applyBorder="1" applyProtection="1"/>
    <xf numFmtId="0" fontId="29" fillId="0" borderId="0" xfId="2" applyFont="1" applyBorder="1" applyAlignment="1" applyProtection="1">
      <alignment horizontal="right"/>
    </xf>
    <xf numFmtId="0" fontId="29" fillId="0" borderId="0" xfId="2" applyFont="1"/>
    <xf numFmtId="0" fontId="29" fillId="0" borderId="0" xfId="2" applyFont="1" applyBorder="1" applyAlignment="1" applyProtection="1">
      <alignment horizontal="right" vertical="top"/>
    </xf>
    <xf numFmtId="2" fontId="28" fillId="5" borderId="0" xfId="2" applyNumberFormat="1" applyFont="1" applyFill="1" applyBorder="1" applyAlignment="1" applyProtection="1">
      <alignment horizontal="left"/>
    </xf>
    <xf numFmtId="0" fontId="28" fillId="5" borderId="0" xfId="2" applyFill="1" applyBorder="1" applyProtection="1"/>
    <xf numFmtId="0" fontId="29" fillId="0" borderId="14" xfId="2" applyFont="1" applyBorder="1" applyAlignment="1" applyProtection="1">
      <alignment vertical="top"/>
    </xf>
    <xf numFmtId="0" fontId="28" fillId="5" borderId="1" xfId="2" applyFont="1" applyFill="1" applyBorder="1" applyAlignment="1" applyProtection="1">
      <alignment horizontal="center" vertical="center"/>
    </xf>
    <xf numFmtId="0" fontId="28" fillId="5" borderId="5" xfId="2" applyFont="1" applyFill="1" applyBorder="1" applyAlignment="1" applyProtection="1">
      <alignment horizontal="center" vertical="center"/>
    </xf>
    <xf numFmtId="0" fontId="28" fillId="5" borderId="7" xfId="2" applyFont="1" applyFill="1" applyBorder="1" applyAlignment="1" applyProtection="1">
      <alignment horizontal="center" vertical="center"/>
    </xf>
    <xf numFmtId="0" fontId="29" fillId="0" borderId="8" xfId="2" applyFont="1" applyBorder="1" applyAlignment="1" applyProtection="1">
      <alignment vertical="top"/>
    </xf>
    <xf numFmtId="0" fontId="28" fillId="5" borderId="8" xfId="2" applyFont="1" applyFill="1" applyBorder="1" applyAlignment="1" applyProtection="1">
      <alignment horizontal="center" vertical="center"/>
    </xf>
    <xf numFmtId="0" fontId="28" fillId="5" borderId="9" xfId="2" applyFont="1" applyFill="1" applyBorder="1" applyAlignment="1" applyProtection="1">
      <alignment horizontal="center" vertical="center"/>
    </xf>
    <xf numFmtId="2" fontId="28" fillId="5" borderId="13" xfId="2" applyNumberFormat="1" applyFont="1" applyFill="1" applyBorder="1" applyAlignment="1" applyProtection="1">
      <alignment horizontal="left" vertical="top"/>
    </xf>
    <xf numFmtId="0" fontId="28" fillId="5" borderId="13" xfId="2" applyFont="1" applyFill="1" applyBorder="1" applyAlignment="1" applyProtection="1">
      <alignment horizontal="center" vertical="center"/>
    </xf>
    <xf numFmtId="0" fontId="29" fillId="0" borderId="1" xfId="2" applyFont="1" applyBorder="1" applyAlignment="1" applyProtection="1">
      <alignment vertical="top" wrapText="1"/>
    </xf>
    <xf numFmtId="2" fontId="28" fillId="5" borderId="16" xfId="2" applyNumberFormat="1" applyFont="1" applyFill="1" applyBorder="1" applyAlignment="1" applyProtection="1">
      <alignment horizontal="left" vertical="top"/>
    </xf>
    <xf numFmtId="0" fontId="28" fillId="5" borderId="16" xfId="2" applyFont="1" applyFill="1" applyBorder="1" applyAlignment="1" applyProtection="1">
      <alignment horizontal="center" vertical="center"/>
    </xf>
    <xf numFmtId="0" fontId="29" fillId="0" borderId="0" xfId="2" applyFont="1" applyBorder="1" applyAlignment="1" applyProtection="1">
      <alignment vertical="top" wrapText="1"/>
    </xf>
    <xf numFmtId="0" fontId="28" fillId="5" borderId="0" xfId="2" applyFont="1" applyFill="1" applyBorder="1" applyAlignment="1" applyProtection="1">
      <alignment horizontal="center" vertical="center"/>
    </xf>
    <xf numFmtId="0" fontId="29" fillId="0" borderId="0" xfId="2" applyFont="1" applyBorder="1" applyAlignment="1" applyProtection="1">
      <alignment vertical="top"/>
    </xf>
    <xf numFmtId="0" fontId="28" fillId="0" borderId="0" xfId="2" applyFont="1" applyFill="1" applyBorder="1" applyAlignment="1" applyProtection="1">
      <alignment horizontal="right" vertical="top"/>
    </xf>
    <xf numFmtId="0" fontId="28" fillId="5" borderId="0" xfId="2" applyFont="1" applyFill="1" applyBorder="1" applyProtection="1"/>
    <xf numFmtId="0" fontId="28" fillId="0" borderId="6" xfId="2" applyFont="1" applyBorder="1" applyProtection="1"/>
    <xf numFmtId="0" fontId="29" fillId="0" borderId="5" xfId="2" applyFont="1" applyBorder="1" applyAlignment="1" applyProtection="1">
      <alignment vertical="top"/>
    </xf>
    <xf numFmtId="0" fontId="28" fillId="5" borderId="15" xfId="2" applyFont="1" applyFill="1" applyBorder="1" applyAlignment="1" applyProtection="1">
      <alignment horizontal="center" vertical="center"/>
    </xf>
    <xf numFmtId="0" fontId="28" fillId="5" borderId="12" xfId="2" applyFont="1" applyFill="1" applyBorder="1" applyAlignment="1" applyProtection="1">
      <alignment horizontal="center" vertical="center"/>
    </xf>
    <xf numFmtId="0" fontId="29" fillId="0" borderId="8" xfId="2" applyFont="1" applyBorder="1" applyAlignment="1" applyProtection="1">
      <alignment horizontal="right" vertical="top"/>
    </xf>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29" fillId="0" borderId="1" xfId="2" applyFont="1" applyBorder="1" applyAlignment="1" applyProtection="1">
      <alignment horizontal="left" wrapText="1"/>
    </xf>
    <xf numFmtId="0" fontId="28" fillId="0" borderId="4" xfId="2" applyFont="1" applyFill="1" applyBorder="1" applyAlignment="1" applyProtection="1">
      <alignment horizontal="center" vertical="center"/>
    </xf>
    <xf numFmtId="0" fontId="28" fillId="0" borderId="0" xfId="2" applyFont="1" applyBorder="1" applyAlignment="1" applyProtection="1">
      <alignment vertical="top"/>
    </xf>
    <xf numFmtId="0" fontId="33" fillId="0" borderId="0" xfId="2" applyFont="1" applyFill="1" applyBorder="1" applyProtection="1"/>
    <xf numFmtId="2" fontId="29" fillId="0" borderId="0" xfId="2" applyNumberFormat="1" applyFont="1" applyFill="1" applyBorder="1" applyAlignment="1" applyProtection="1">
      <alignment horizontal="right" vertical="top"/>
    </xf>
    <xf numFmtId="165" fontId="28" fillId="0" borderId="0" xfId="2" applyNumberFormat="1" applyFont="1" applyFill="1" applyBorder="1" applyAlignment="1" applyProtection="1">
      <alignment horizontal="right" vertical="top"/>
    </xf>
    <xf numFmtId="0" fontId="29" fillId="0" borderId="13" xfId="2" applyNumberFormat="1" applyFont="1" applyBorder="1" applyAlignment="1" applyProtection="1">
      <alignment horizontal="left" vertical="top" wrapText="1"/>
    </xf>
    <xf numFmtId="0" fontId="28" fillId="0" borderId="3" xfId="2" applyFill="1" applyBorder="1" applyProtection="1"/>
    <xf numFmtId="0" fontId="28" fillId="0" borderId="3" xfId="2" applyFill="1" applyBorder="1" applyAlignment="1" applyProtection="1">
      <alignment horizontal="left"/>
    </xf>
    <xf numFmtId="0" fontId="28" fillId="0" borderId="4" xfId="2" applyFill="1" applyBorder="1" applyProtection="1"/>
    <xf numFmtId="0" fontId="28" fillId="0" borderId="8" xfId="2" applyFill="1" applyBorder="1" applyProtection="1"/>
    <xf numFmtId="0" fontId="28" fillId="0" borderId="0" xfId="2" applyFill="1" applyBorder="1" applyAlignment="1" applyProtection="1">
      <alignment horizontal="left"/>
    </xf>
    <xf numFmtId="0" fontId="28" fillId="0" borderId="9" xfId="2" applyFill="1" applyBorder="1" applyProtection="1"/>
    <xf numFmtId="0" fontId="29" fillId="0" borderId="0" xfId="2" applyFont="1" applyFill="1" applyBorder="1" applyAlignment="1" applyProtection="1">
      <alignment vertical="top"/>
    </xf>
    <xf numFmtId="0" fontId="29" fillId="0" borderId="0" xfId="2" applyFont="1" applyFill="1" applyBorder="1" applyAlignment="1" applyProtection="1">
      <alignment horizontal="left"/>
    </xf>
    <xf numFmtId="0" fontId="29" fillId="0" borderId="0" xfId="2" applyFont="1" applyFill="1" applyBorder="1" applyProtection="1"/>
    <xf numFmtId="0" fontId="29" fillId="0" borderId="0" xfId="2" applyFont="1" applyFill="1" applyBorder="1" applyAlignment="1" applyProtection="1">
      <alignment horizontal="right" vertical="top"/>
    </xf>
    <xf numFmtId="0" fontId="28" fillId="0" borderId="5" xfId="2" applyFill="1" applyBorder="1" applyProtection="1"/>
    <xf numFmtId="0" fontId="28" fillId="0" borderId="6" xfId="2" applyFill="1" applyBorder="1" applyProtection="1"/>
    <xf numFmtId="0" fontId="29" fillId="0" borderId="6" xfId="2" applyFont="1" applyFill="1" applyBorder="1" applyAlignment="1" applyProtection="1">
      <alignment vertical="top"/>
    </xf>
    <xf numFmtId="0" fontId="28" fillId="0" borderId="6" xfId="2" applyFill="1" applyBorder="1" applyAlignment="1" applyProtection="1">
      <alignment horizontal="left"/>
    </xf>
    <xf numFmtId="0" fontId="29" fillId="0" borderId="6" xfId="2" applyFont="1" applyFill="1" applyBorder="1" applyProtection="1"/>
    <xf numFmtId="0" fontId="29" fillId="0" borderId="6" xfId="2" applyFont="1" applyFill="1" applyBorder="1" applyAlignment="1" applyProtection="1">
      <alignment horizontal="right" vertical="top"/>
    </xf>
    <xf numFmtId="0" fontId="29" fillId="0" borderId="7" xfId="2" applyFont="1" applyFill="1" applyBorder="1" applyAlignment="1" applyProtection="1">
      <alignment horizontal="left" vertical="top" wrapText="1"/>
    </xf>
    <xf numFmtId="0" fontId="29" fillId="0" borderId="14" xfId="2" applyFont="1" applyFill="1" applyBorder="1" applyProtection="1"/>
    <xf numFmtId="0" fontId="29" fillId="0" borderId="0" xfId="2" applyFont="1" applyFill="1" applyBorder="1" applyAlignment="1" applyProtection="1">
      <alignment horizontal="center" wrapText="1"/>
    </xf>
    <xf numFmtId="0" fontId="35" fillId="0" borderId="0" xfId="2" applyFont="1" applyBorder="1" applyAlignment="1" applyProtection="1">
      <alignment horizontal="left" vertical="top"/>
    </xf>
    <xf numFmtId="0" fontId="35" fillId="0" borderId="0" xfId="2" applyFont="1" applyBorder="1" applyAlignment="1" applyProtection="1">
      <alignment vertical="top"/>
    </xf>
    <xf numFmtId="0" fontId="5" fillId="0" borderId="1" xfId="0" applyFont="1" applyBorder="1" applyAlignment="1" applyProtection="1">
      <alignment horizontal="left" vertical="top" wrapText="1"/>
    </xf>
    <xf numFmtId="0" fontId="29"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9" fillId="0" borderId="0" xfId="0" applyFont="1" applyBorder="1" applyAlignment="1" applyProtection="1">
      <alignment horizontal="left" vertical="top" wrapText="1"/>
    </xf>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7"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7"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3"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9" fillId="5" borderId="0" xfId="2" applyFont="1" applyFill="1" applyProtection="1"/>
    <xf numFmtId="0" fontId="28" fillId="5" borderId="0" xfId="2" applyFill="1" applyProtection="1"/>
    <xf numFmtId="0" fontId="30" fillId="5" borderId="0" xfId="2" applyFont="1" applyFill="1" applyAlignment="1" applyProtection="1">
      <alignment horizontal="center" vertical="top"/>
    </xf>
    <xf numFmtId="0" fontId="28" fillId="5" borderId="0" xfId="2" applyFill="1" applyAlignment="1" applyProtection="1">
      <alignment wrapText="1"/>
    </xf>
    <xf numFmtId="0" fontId="28" fillId="0" borderId="0" xfId="2" applyAlignment="1" applyProtection="1">
      <alignment wrapText="1"/>
    </xf>
    <xf numFmtId="0" fontId="28" fillId="5" borderId="0" xfId="2" applyFont="1" applyFill="1" applyBorder="1" applyAlignment="1" applyProtection="1">
      <alignment horizontal="center" vertical="top" wrapText="1"/>
    </xf>
    <xf numFmtId="2" fontId="28" fillId="5" borderId="1" xfId="2" applyNumberFormat="1" applyFont="1" applyFill="1" applyBorder="1" applyAlignment="1" applyProtection="1">
      <alignment horizontal="center" vertical="top"/>
    </xf>
    <xf numFmtId="0" fontId="28" fillId="5" borderId="1" xfId="2" applyFill="1" applyBorder="1" applyProtection="1"/>
    <xf numFmtId="0" fontId="28" fillId="5" borderId="1" xfId="2" applyFont="1" applyFill="1" applyBorder="1" applyProtection="1"/>
    <xf numFmtId="0" fontId="29" fillId="5" borderId="1" xfId="2" applyFont="1" applyFill="1" applyBorder="1" applyProtection="1"/>
    <xf numFmtId="2" fontId="28" fillId="5" borderId="1" xfId="2" applyNumberFormat="1" applyFont="1" applyFill="1" applyBorder="1" applyAlignment="1" applyProtection="1">
      <alignment horizontal="center" vertical="center"/>
    </xf>
    <xf numFmtId="2" fontId="29" fillId="5" borderId="1" xfId="2" applyNumberFormat="1" applyFont="1" applyFill="1" applyBorder="1" applyAlignment="1" applyProtection="1">
      <alignment horizontal="left" vertical="top"/>
    </xf>
    <xf numFmtId="2" fontId="28" fillId="5" borderId="1" xfId="2" applyNumberFormat="1" applyFill="1" applyBorder="1" applyProtection="1"/>
    <xf numFmtId="166" fontId="28" fillId="0" borderId="0" xfId="2" applyNumberFormat="1" applyProtection="1"/>
    <xf numFmtId="0" fontId="37" fillId="5" borderId="1" xfId="2" applyFont="1" applyFill="1" applyBorder="1" applyAlignment="1" applyProtection="1">
      <alignment vertical="center"/>
    </xf>
    <xf numFmtId="0" fontId="37" fillId="5" borderId="1" xfId="2" applyFont="1" applyFill="1" applyBorder="1" applyAlignment="1" applyProtection="1">
      <alignment horizontal="right" vertical="center"/>
    </xf>
    <xf numFmtId="0" fontId="28" fillId="5" borderId="0" xfId="2" applyFont="1" applyFill="1" applyProtection="1"/>
    <xf numFmtId="0" fontId="28" fillId="0" borderId="0" xfId="2" applyFont="1" applyProtection="1"/>
    <xf numFmtId="2" fontId="37" fillId="5" borderId="1" xfId="2" applyNumberFormat="1" applyFont="1" applyFill="1" applyBorder="1" applyAlignment="1" applyProtection="1">
      <alignment horizontal="right" vertical="center"/>
    </xf>
    <xf numFmtId="1" fontId="37" fillId="5" borderId="1" xfId="2" applyNumberFormat="1" applyFont="1" applyFill="1" applyBorder="1" applyAlignment="1" applyProtection="1">
      <alignment horizontal="right" vertical="center"/>
    </xf>
    <xf numFmtId="0" fontId="38" fillId="5" borderId="1" xfId="2" applyFont="1" applyFill="1" applyBorder="1" applyAlignment="1" applyProtection="1">
      <alignment vertical="top" wrapText="1"/>
    </xf>
    <xf numFmtId="0" fontId="28" fillId="5" borderId="1" xfId="2" applyFill="1" applyBorder="1" applyAlignment="1" applyProtection="1">
      <alignment horizontal="right" vertical="top"/>
    </xf>
    <xf numFmtId="165" fontId="37" fillId="5" borderId="1" xfId="2" applyNumberFormat="1" applyFont="1" applyFill="1" applyBorder="1" applyAlignment="1" applyProtection="1">
      <alignment horizontal="right" vertical="top"/>
    </xf>
    <xf numFmtId="0" fontId="37" fillId="5" borderId="0" xfId="2" applyFont="1" applyFill="1" applyBorder="1" applyAlignment="1" applyProtection="1">
      <alignment horizontal="right" vertical="center"/>
    </xf>
    <xf numFmtId="0" fontId="28" fillId="5" borderId="1" xfId="2" applyFill="1" applyBorder="1" applyAlignment="1" applyProtection="1">
      <alignment vertical="top"/>
    </xf>
    <xf numFmtId="0" fontId="37" fillId="5" borderId="1" xfId="2" applyFont="1" applyFill="1" applyBorder="1" applyAlignment="1" applyProtection="1">
      <alignment horizontal="right" vertical="top"/>
    </xf>
    <xf numFmtId="0" fontId="38" fillId="5" borderId="0" xfId="2" applyFont="1" applyFill="1" applyBorder="1" applyAlignment="1" applyProtection="1">
      <alignment vertical="top" wrapText="1"/>
    </xf>
    <xf numFmtId="0" fontId="28" fillId="5" borderId="0" xfId="2" quotePrefix="1" applyFill="1" applyProtection="1"/>
    <xf numFmtId="2" fontId="29" fillId="5" borderId="0" xfId="2" applyNumberFormat="1" applyFont="1" applyFill="1" applyBorder="1" applyProtection="1"/>
    <xf numFmtId="165" fontId="37" fillId="5" borderId="0" xfId="2" applyNumberFormat="1" applyFont="1" applyFill="1" applyBorder="1" applyAlignment="1" applyProtection="1">
      <alignment horizontal="right" vertical="center"/>
    </xf>
    <xf numFmtId="0" fontId="28" fillId="5" borderId="0" xfId="2" applyFill="1" applyBorder="1" applyAlignment="1" applyProtection="1">
      <alignment vertical="top"/>
    </xf>
    <xf numFmtId="0" fontId="29" fillId="0" borderId="0" xfId="2" applyFont="1" applyProtection="1"/>
    <xf numFmtId="0" fontId="29" fillId="5" borderId="0" xfId="2" applyFont="1" applyFill="1" applyAlignment="1" applyProtection="1">
      <alignment horizontal="right"/>
    </xf>
    <xf numFmtId="2" fontId="28" fillId="5" borderId="0" xfId="2" applyNumberFormat="1" applyFont="1" applyFill="1" applyBorder="1" applyAlignment="1" applyProtection="1">
      <alignment horizontal="center" vertical="top"/>
    </xf>
    <xf numFmtId="0" fontId="29" fillId="5" borderId="14" xfId="2" applyFont="1" applyFill="1" applyBorder="1" applyProtection="1"/>
    <xf numFmtId="0" fontId="28" fillId="5" borderId="3" xfId="2" applyFill="1" applyBorder="1" applyAlignment="1" applyProtection="1">
      <alignment horizontal="left"/>
    </xf>
    <xf numFmtId="0" fontId="28" fillId="5" borderId="3" xfId="2" applyFill="1" applyBorder="1" applyProtection="1"/>
    <xf numFmtId="0" fontId="28" fillId="5" borderId="4" xfId="2" applyFill="1" applyBorder="1" applyProtection="1"/>
    <xf numFmtId="0" fontId="28" fillId="5" borderId="9" xfId="2" applyFont="1" applyFill="1" applyBorder="1" applyAlignment="1" applyProtection="1">
      <alignment horizontal="left" vertical="top" wrapText="1"/>
    </xf>
    <xf numFmtId="0" fontId="28" fillId="5" borderId="8" xfId="2" applyFill="1" applyBorder="1" applyProtection="1"/>
    <xf numFmtId="0" fontId="28" fillId="5" borderId="0" xfId="2" applyFill="1" applyBorder="1" applyAlignment="1" applyProtection="1">
      <alignment horizontal="left"/>
    </xf>
    <xf numFmtId="0" fontId="28" fillId="5" borderId="9" xfId="2" applyFill="1" applyBorder="1" applyProtection="1"/>
    <xf numFmtId="0" fontId="28" fillId="5" borderId="0" xfId="2" applyFill="1" applyBorder="1" applyAlignment="1" applyProtection="1">
      <alignment horizontal="right"/>
    </xf>
    <xf numFmtId="0" fontId="28" fillId="5" borderId="5" xfId="2" applyFill="1" applyBorder="1" applyProtection="1"/>
    <xf numFmtId="0" fontId="28" fillId="5" borderId="6" xfId="2" applyFill="1" applyBorder="1" applyAlignment="1" applyProtection="1">
      <alignment horizontal="left"/>
    </xf>
    <xf numFmtId="0" fontId="28" fillId="5" borderId="11" xfId="2" applyFill="1" applyBorder="1" applyAlignment="1" applyProtection="1">
      <alignment vertical="top"/>
    </xf>
    <xf numFmtId="0" fontId="28" fillId="5" borderId="6" xfId="2" applyFill="1" applyBorder="1" applyProtection="1"/>
    <xf numFmtId="0" fontId="28" fillId="5" borderId="7" xfId="2" applyFill="1" applyBorder="1" applyProtection="1"/>
    <xf numFmtId="0" fontId="28" fillId="0" borderId="0" xfId="2" applyFill="1" applyAlignment="1" applyProtection="1">
      <alignment vertical="top"/>
    </xf>
    <xf numFmtId="0" fontId="28" fillId="0" borderId="0" xfId="2" applyFill="1" applyAlignment="1" applyProtection="1">
      <alignment horizontal="left" vertical="top"/>
    </xf>
    <xf numFmtId="0" fontId="28" fillId="0" borderId="0" xfId="2" applyFill="1" applyAlignment="1" applyProtection="1">
      <alignment horizontal="left"/>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6" borderId="0" xfId="0" applyFill="1" applyAlignment="1" applyProtection="1">
      <alignment vertical="top"/>
    </xf>
    <xf numFmtId="0" fontId="0" fillId="6" borderId="0" xfId="0" applyFill="1" applyProtection="1"/>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8" fillId="0" borderId="6" xfId="2" applyFont="1" applyBorder="1" applyAlignment="1" applyProtection="1">
      <alignment horizontal="left" vertical="top" wrapText="1"/>
    </xf>
    <xf numFmtId="0" fontId="28"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8" fillId="0" borderId="0" xfId="2" applyFont="1" applyFill="1" applyBorder="1" applyAlignment="1" applyProtection="1">
      <alignment vertical="top" wrapText="1"/>
    </xf>
    <xf numFmtId="0" fontId="28"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9" fillId="2" borderId="3" xfId="2" applyFont="1" applyFill="1" applyBorder="1" applyAlignment="1" applyProtection="1">
      <alignment vertical="top" wrapText="1"/>
    </xf>
    <xf numFmtId="0" fontId="29" fillId="2" borderId="0" xfId="2" applyFont="1" applyFill="1" applyBorder="1" applyAlignment="1" applyProtection="1">
      <alignment vertical="top" wrapText="1"/>
    </xf>
    <xf numFmtId="0" fontId="29" fillId="2" borderId="9" xfId="2" applyFont="1" applyFill="1" applyBorder="1" applyAlignment="1" applyProtection="1">
      <alignment vertical="top" wrapText="1"/>
    </xf>
    <xf numFmtId="0" fontId="31" fillId="5" borderId="0" xfId="2" applyFont="1" applyFill="1" applyAlignment="1" applyProtection="1">
      <alignment horizontal="center" wrapText="1"/>
    </xf>
    <xf numFmtId="0" fontId="29"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8" fillId="5" borderId="0" xfId="2" applyFont="1" applyFill="1" applyBorder="1" applyAlignment="1" applyProtection="1">
      <alignment vertical="top" wrapText="1"/>
    </xf>
    <xf numFmtId="0" fontId="28" fillId="5" borderId="8" xfId="2" applyFont="1" applyFill="1" applyBorder="1" applyAlignment="1" applyProtection="1">
      <alignment horizontal="left"/>
    </xf>
    <xf numFmtId="0" fontId="28" fillId="5" borderId="9" xfId="2" applyFont="1" applyFill="1" applyBorder="1" applyAlignment="1" applyProtection="1">
      <alignment horizontal="left" wrapText="1"/>
    </xf>
    <xf numFmtId="0" fontId="28" fillId="3" borderId="1" xfId="2" applyFont="1" applyFill="1" applyBorder="1" applyAlignment="1" applyProtection="1">
      <alignment vertical="top" wrapText="1"/>
      <protection hidden="1"/>
    </xf>
    <xf numFmtId="0" fontId="28" fillId="3" borderId="1" xfId="2" applyFont="1" applyFill="1" applyBorder="1" applyAlignment="1" applyProtection="1">
      <alignment horizontal="center" vertical="center"/>
      <protection hidden="1"/>
    </xf>
    <xf numFmtId="2" fontId="28" fillId="3" borderId="1" xfId="2" applyNumberFormat="1" applyFont="1" applyFill="1" applyBorder="1" applyAlignment="1" applyProtection="1">
      <alignment horizontal="center" vertical="center"/>
      <protection hidden="1"/>
    </xf>
    <xf numFmtId="0" fontId="28" fillId="0" borderId="0" xfId="2" applyProtection="1">
      <protection hidden="1"/>
    </xf>
    <xf numFmtId="2" fontId="29" fillId="3" borderId="1" xfId="2" applyNumberFormat="1" applyFont="1" applyFill="1" applyBorder="1" applyAlignment="1" applyProtection="1">
      <alignment horizontal="center" vertical="center"/>
      <protection hidden="1"/>
    </xf>
    <xf numFmtId="2" fontId="28" fillId="5" borderId="1" xfId="2" applyNumberFormat="1" applyFont="1" applyFill="1" applyBorder="1" applyAlignment="1" applyProtection="1">
      <alignment horizontal="left" vertical="top"/>
      <protection hidden="1"/>
    </xf>
    <xf numFmtId="0" fontId="29" fillId="5" borderId="1" xfId="2" applyFont="1" applyFill="1" applyBorder="1" applyAlignment="1" applyProtection="1">
      <alignment vertical="top" wrapText="1"/>
      <protection hidden="1"/>
    </xf>
    <xf numFmtId="0" fontId="29" fillId="5" borderId="1" xfId="2" applyFont="1" applyFill="1" applyBorder="1" applyAlignment="1" applyProtection="1">
      <alignment horizontal="left" vertical="top"/>
      <protection hidden="1"/>
    </xf>
    <xf numFmtId="0" fontId="28" fillId="3" borderId="12" xfId="2" applyFont="1" applyFill="1" applyBorder="1" applyAlignment="1" applyProtection="1">
      <alignment horizontal="center" vertical="center"/>
      <protection hidden="1"/>
    </xf>
    <xf numFmtId="0" fontId="28" fillId="3" borderId="7" xfId="2" applyFont="1" applyFill="1" applyBorder="1" applyAlignment="1" applyProtection="1">
      <alignment horizontal="center" vertical="center"/>
      <protection hidden="1"/>
    </xf>
    <xf numFmtId="0" fontId="28" fillId="5" borderId="6" xfId="2" applyFont="1" applyFill="1" applyBorder="1" applyAlignment="1" applyProtection="1">
      <alignment horizontal="center" vertical="center"/>
      <protection hidden="1"/>
    </xf>
    <xf numFmtId="165" fontId="28" fillId="3" borderId="1" xfId="2" applyNumberFormat="1" applyFont="1" applyFill="1" applyBorder="1" applyAlignment="1" applyProtection="1">
      <alignment horizontal="center" vertical="top"/>
      <protection hidden="1"/>
    </xf>
    <xf numFmtId="0" fontId="29" fillId="0" borderId="1" xfId="2" applyFont="1" applyBorder="1" applyAlignment="1" applyProtection="1">
      <alignment horizontal="left" vertical="top" wrapText="1"/>
      <protection hidden="1"/>
    </xf>
    <xf numFmtId="0" fontId="29" fillId="5" borderId="1" xfId="2" applyFont="1" applyFill="1" applyBorder="1" applyAlignment="1" applyProtection="1">
      <alignment wrapText="1"/>
      <protection hidden="1"/>
    </xf>
    <xf numFmtId="0" fontId="29" fillId="3" borderId="1" xfId="2" applyFont="1" applyFill="1" applyBorder="1" applyAlignment="1" applyProtection="1">
      <alignment horizontal="center" vertical="center"/>
      <protection hidden="1"/>
    </xf>
    <xf numFmtId="0" fontId="29"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9"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3" fillId="0" borderId="3" xfId="0" applyFont="1" applyFill="1" applyBorder="1" applyAlignment="1" applyProtection="1">
      <alignment horizontal="left" vertical="center" wrapText="1"/>
    </xf>
    <xf numFmtId="49" fontId="53" fillId="0" borderId="3" xfId="0" applyNumberFormat="1" applyFont="1" applyFill="1" applyBorder="1" applyAlignment="1" applyProtection="1">
      <alignment horizontal="center" vertical="center"/>
    </xf>
    <xf numFmtId="0" fontId="53" fillId="0" borderId="3" xfId="0" applyFont="1" applyBorder="1" applyAlignment="1" applyProtection="1">
      <alignment horizontal="left" vertical="center" wrapText="1"/>
    </xf>
    <xf numFmtId="0" fontId="53"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3" fillId="0" borderId="0" xfId="0" applyNumberFormat="1" applyFont="1" applyBorder="1" applyAlignment="1" applyProtection="1">
      <alignment horizontal="center" vertical="center"/>
    </xf>
    <xf numFmtId="0" fontId="50"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3"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39" fillId="0" borderId="3" xfId="0" applyFont="1" applyBorder="1" applyAlignment="1" applyProtection="1">
      <alignment horizontal="left" vertical="center" wrapText="1"/>
    </xf>
    <xf numFmtId="0" fontId="30" fillId="0" borderId="0" xfId="0" applyFont="1" applyAlignment="1" applyProtection="1">
      <alignment horizontal="left" vertical="top"/>
    </xf>
    <xf numFmtId="0" fontId="39" fillId="0" borderId="0" xfId="0" applyFont="1" applyProtection="1"/>
    <xf numFmtId="0" fontId="39" fillId="0" borderId="0" xfId="0" applyFont="1" applyAlignment="1" applyProtection="1">
      <alignment horizontal="left" indent="3"/>
    </xf>
    <xf numFmtId="0" fontId="39" fillId="0" borderId="0" xfId="0" applyFont="1" applyAlignment="1" applyProtection="1"/>
    <xf numFmtId="0" fontId="30" fillId="0" borderId="0" xfId="0" applyFont="1" applyBorder="1" applyAlignment="1" applyProtection="1">
      <alignment horizontal="left" wrapText="1"/>
    </xf>
    <xf numFmtId="0" fontId="39" fillId="0" borderId="0" xfId="0" applyFont="1" applyBorder="1" applyAlignment="1" applyProtection="1">
      <alignment horizontal="left"/>
    </xf>
    <xf numFmtId="0" fontId="30" fillId="0" borderId="0" xfId="0" applyFont="1" applyAlignment="1" applyProtection="1">
      <alignment horizontal="left"/>
    </xf>
    <xf numFmtId="0" fontId="30" fillId="0" borderId="0" xfId="0" applyFont="1" applyAlignment="1" applyProtection="1"/>
    <xf numFmtId="0" fontId="39" fillId="2" borderId="1" xfId="0" applyFont="1" applyFill="1" applyBorder="1" applyAlignment="1" applyProtection="1">
      <alignment horizontal="center"/>
    </xf>
    <xf numFmtId="49" fontId="39" fillId="0" borderId="3" xfId="0" applyNumberFormat="1" applyFont="1" applyBorder="1" applyAlignment="1" applyProtection="1">
      <alignment horizontal="center" vertical="center"/>
    </xf>
    <xf numFmtId="0" fontId="30" fillId="0" borderId="3" xfId="0" applyFont="1" applyFill="1" applyBorder="1" applyAlignment="1" applyProtection="1"/>
    <xf numFmtId="0" fontId="39" fillId="2" borderId="1" xfId="0" applyFont="1" applyFill="1" applyBorder="1" applyAlignment="1" applyProtection="1">
      <alignment vertical="center"/>
    </xf>
    <xf numFmtId="0" fontId="39" fillId="2" borderId="15" xfId="0" applyFont="1" applyFill="1" applyBorder="1" applyAlignment="1" applyProtection="1">
      <alignment horizontal="center"/>
    </xf>
    <xf numFmtId="0" fontId="39" fillId="2" borderId="13" xfId="0" applyFont="1" applyFill="1" applyBorder="1" applyAlignment="1" applyProtection="1">
      <alignment vertical="center"/>
    </xf>
    <xf numFmtId="0" fontId="39" fillId="2" borderId="14" xfId="0" applyFont="1" applyFill="1" applyBorder="1" applyAlignment="1" applyProtection="1">
      <alignment horizontal="center"/>
    </xf>
    <xf numFmtId="49" fontId="39" fillId="2" borderId="1" xfId="0" applyNumberFormat="1" applyFont="1" applyFill="1" applyBorder="1" applyAlignment="1" applyProtection="1">
      <alignment vertical="center"/>
    </xf>
    <xf numFmtId="0" fontId="46" fillId="0" borderId="0" xfId="0" applyFont="1" applyProtection="1"/>
    <xf numFmtId="0" fontId="39" fillId="0" borderId="0" xfId="0" applyFont="1" applyBorder="1" applyAlignment="1" applyProtection="1">
      <alignment horizontal="left" vertical="center" wrapText="1"/>
    </xf>
    <xf numFmtId="0" fontId="53" fillId="0" borderId="0" xfId="0" applyFont="1" applyAlignment="1" applyProtection="1">
      <alignment vertical="top"/>
    </xf>
    <xf numFmtId="0" fontId="56" fillId="0" borderId="0" xfId="0" applyFont="1" applyAlignment="1">
      <alignment vertical="center"/>
    </xf>
    <xf numFmtId="0" fontId="56" fillId="0" borderId="0" xfId="0" applyFont="1" applyAlignment="1">
      <alignment horizontal="left" vertical="center" indent="4"/>
    </xf>
    <xf numFmtId="0" fontId="53" fillId="0" borderId="0" xfId="0" applyFont="1" applyAlignment="1" applyProtection="1">
      <alignment horizontal="left" wrapText="1"/>
    </xf>
    <xf numFmtId="0" fontId="53"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57" fillId="0" borderId="0" xfId="0" applyFont="1" applyProtection="1"/>
    <xf numFmtId="0" fontId="58" fillId="0" borderId="0" xfId="0" applyFont="1" applyProtection="1"/>
    <xf numFmtId="0" fontId="29" fillId="0" borderId="4" xfId="2" applyFont="1" applyBorder="1" applyAlignment="1" applyProtection="1">
      <alignment horizontal="left" vertical="top"/>
    </xf>
    <xf numFmtId="0" fontId="29" fillId="0" borderId="0" xfId="2" applyFont="1" applyBorder="1" applyAlignment="1" applyProtection="1">
      <alignment horizontal="center" vertical="center" textRotation="90"/>
    </xf>
    <xf numFmtId="0" fontId="29" fillId="0" borderId="13" xfId="2" applyFont="1" applyBorder="1" applyAlignment="1" applyProtection="1">
      <alignment horizontal="left" vertical="top" wrapText="1"/>
    </xf>
    <xf numFmtId="0" fontId="29" fillId="0" borderId="16" xfId="2" applyFont="1" applyBorder="1" applyAlignment="1" applyProtection="1">
      <alignment horizontal="left" vertical="top" wrapText="1"/>
    </xf>
    <xf numFmtId="0" fontId="29" fillId="0" borderId="17"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9" fillId="0" borderId="0"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9" fillId="0" borderId="1" xfId="2" applyFont="1" applyBorder="1" applyAlignment="1" applyProtection="1">
      <alignment horizontal="left" vertical="top" wrapText="1"/>
    </xf>
    <xf numFmtId="0" fontId="28" fillId="3" borderId="4" xfId="2" applyFont="1" applyFill="1" applyBorder="1" applyAlignment="1" applyProtection="1">
      <alignment horizontal="center" vertical="center"/>
      <protection hidden="1"/>
    </xf>
    <xf numFmtId="0" fontId="28"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8" fillId="3" borderId="11" xfId="2" applyFont="1" applyFill="1" applyBorder="1" applyAlignment="1" applyProtection="1">
      <alignment horizontal="center" vertical="center"/>
      <protection hidden="1"/>
    </xf>
    <xf numFmtId="0" fontId="28" fillId="0" borderId="12" xfId="2" applyFont="1" applyFill="1" applyBorder="1" applyAlignment="1" applyProtection="1">
      <alignment horizontal="center" vertical="center"/>
      <protection hidden="1"/>
    </xf>
    <xf numFmtId="0" fontId="28"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8" fillId="6" borderId="15" xfId="2" applyFont="1" applyFill="1" applyBorder="1" applyAlignment="1" applyProtection="1">
      <alignment horizontal="center" vertical="center" wrapText="1"/>
      <protection locked="0"/>
    </xf>
    <xf numFmtId="0" fontId="28" fillId="0" borderId="11" xfId="2" applyFont="1" applyBorder="1" applyAlignment="1" applyProtection="1">
      <alignment horizontal="center" vertical="center" wrapText="1"/>
    </xf>
    <xf numFmtId="0" fontId="28" fillId="6" borderId="1" xfId="2" applyFont="1" applyFill="1" applyBorder="1" applyAlignment="1" applyProtection="1">
      <alignment horizontal="center" vertical="center"/>
      <protection locked="0"/>
    </xf>
    <xf numFmtId="0" fontId="28" fillId="6" borderId="15" xfId="2" applyFont="1" applyFill="1" applyBorder="1" applyAlignment="1" applyProtection="1">
      <alignment horizontal="center" vertical="center"/>
      <protection locked="0"/>
    </xf>
    <xf numFmtId="0" fontId="28" fillId="6" borderId="13" xfId="2" applyFont="1" applyFill="1" applyBorder="1" applyAlignment="1" applyProtection="1">
      <alignment horizontal="center" vertical="center"/>
      <protection locked="0"/>
    </xf>
    <xf numFmtId="0" fontId="28" fillId="6" borderId="12" xfId="2" applyFont="1" applyFill="1" applyBorder="1" applyAlignment="1" applyProtection="1">
      <alignment horizontal="center" vertical="center"/>
      <protection locked="0"/>
    </xf>
    <xf numFmtId="0" fontId="28"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0" fillId="0" borderId="1" xfId="2" applyFont="1" applyFill="1" applyBorder="1" applyAlignment="1">
      <alignment horizontal="right" vertical="center" wrapText="1" readingOrder="1"/>
    </xf>
    <xf numFmtId="0" fontId="62" fillId="0" borderId="0" xfId="0" applyFont="1" applyProtection="1"/>
    <xf numFmtId="0" fontId="45" fillId="0" borderId="0" xfId="0" applyFont="1" applyAlignment="1" applyProtection="1">
      <alignment horizontal="right" vertical="center"/>
    </xf>
    <xf numFmtId="0" fontId="53" fillId="8" borderId="0" xfId="0" applyFont="1" applyFill="1" applyProtection="1"/>
    <xf numFmtId="0" fontId="0" fillId="8" borderId="0" xfId="0" applyFill="1" applyProtection="1"/>
    <xf numFmtId="0" fontId="65" fillId="8" borderId="0" xfId="0" applyFont="1" applyFill="1" applyProtection="1"/>
    <xf numFmtId="0" fontId="66" fillId="8" borderId="0" xfId="2" applyFont="1" applyFill="1" applyProtection="1"/>
    <xf numFmtId="0" fontId="0" fillId="0" borderId="0" xfId="0"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53" fillId="0" borderId="0" xfId="0" applyFont="1"/>
    <xf numFmtId="0" fontId="0" fillId="0" borderId="0" xfId="0" applyProtection="1"/>
    <xf numFmtId="0" fontId="0" fillId="0" borderId="0" xfId="0" applyAlignment="1" applyProtection="1">
      <alignment horizontal="center" vertical="center"/>
    </xf>
    <xf numFmtId="0" fontId="53" fillId="0" borderId="0" xfId="0" applyFont="1" applyProtection="1"/>
    <xf numFmtId="0" fontId="53" fillId="0" borderId="0" xfId="0" applyFont="1" applyAlignment="1" applyProtection="1"/>
    <xf numFmtId="0" fontId="67" fillId="0" borderId="8" xfId="2" applyFont="1" applyBorder="1" applyAlignment="1" applyProtection="1">
      <alignment horizontal="left"/>
    </xf>
    <xf numFmtId="0" fontId="53" fillId="0" borderId="0" xfId="0" applyFont="1" applyFill="1" applyAlignment="1" applyProtection="1">
      <alignment vertical="top"/>
    </xf>
    <xf numFmtId="0" fontId="53" fillId="0" borderId="0" xfId="0" applyFont="1" applyFill="1" applyAlignment="1" applyProtection="1">
      <alignment vertical="top" wrapText="1"/>
    </xf>
    <xf numFmtId="0" fontId="53" fillId="0" borderId="0" xfId="0" applyFont="1" applyFill="1" applyBorder="1" applyAlignment="1" applyProtection="1">
      <alignment vertical="top"/>
    </xf>
    <xf numFmtId="0" fontId="53" fillId="0" borderId="0" xfId="0" applyFont="1" applyAlignment="1">
      <alignment horizontal="left" vertical="top"/>
    </xf>
    <xf numFmtId="0" fontId="53" fillId="0" borderId="0" xfId="0" applyFont="1" applyAlignment="1" applyProtection="1">
      <alignment horizontal="left" vertical="top"/>
    </xf>
    <xf numFmtId="0" fontId="0" fillId="0" borderId="0" xfId="0"/>
    <xf numFmtId="0" fontId="53" fillId="0" borderId="0" xfId="0" applyFont="1" applyFill="1" applyAlignment="1" applyProtection="1">
      <alignment horizontal="left" vertical="top"/>
    </xf>
    <xf numFmtId="0" fontId="70" fillId="0" borderId="0" xfId="0" applyFont="1" applyFill="1" applyAlignment="1" applyProtection="1">
      <alignment vertical="top"/>
    </xf>
    <xf numFmtId="0" fontId="72" fillId="0" borderId="0" xfId="0" applyFont="1" applyFill="1" applyAlignment="1" applyProtection="1">
      <alignment vertical="top"/>
    </xf>
    <xf numFmtId="0" fontId="71" fillId="0" borderId="0" xfId="0" applyFont="1" applyFill="1" applyAlignment="1" applyProtection="1">
      <alignment vertical="top" wrapText="1"/>
    </xf>
    <xf numFmtId="0" fontId="73" fillId="0" borderId="1" xfId="2" applyFont="1" applyFill="1" applyBorder="1" applyAlignment="1">
      <alignment horizontal="left" vertical="center" wrapText="1" readingOrder="1"/>
    </xf>
    <xf numFmtId="2" fontId="73" fillId="0" borderId="1" xfId="3" applyNumberFormat="1" applyFont="1" applyFill="1" applyBorder="1" applyAlignment="1">
      <alignment horizontal="right" vertical="center" wrapText="1" readingOrder="1"/>
    </xf>
    <xf numFmtId="0" fontId="74" fillId="0" borderId="1" xfId="2" applyFont="1" applyFill="1" applyBorder="1" applyAlignment="1">
      <alignment horizontal="right" vertical="center" wrapText="1" readingOrder="1"/>
    </xf>
    <xf numFmtId="0" fontId="29" fillId="0" borderId="13" xfId="2" applyFont="1" applyBorder="1" applyAlignment="1" applyProtection="1">
      <alignment horizontal="left" vertical="top"/>
    </xf>
    <xf numFmtId="0" fontId="0" fillId="0" borderId="0" xfId="0" applyBorder="1" applyAlignment="1" applyProtection="1">
      <alignment horizontal="left" vertical="center" wrapText="1"/>
    </xf>
    <xf numFmtId="0" fontId="75" fillId="5" borderId="18" xfId="0" applyFont="1" applyFill="1" applyBorder="1" applyAlignment="1">
      <alignment vertical="top" wrapText="1"/>
    </xf>
    <xf numFmtId="0" fontId="75" fillId="5" borderId="19" xfId="0" applyFont="1" applyFill="1" applyBorder="1" applyAlignment="1">
      <alignment horizontal="center" vertical="top" wrapText="1"/>
    </xf>
    <xf numFmtId="0" fontId="75" fillId="5" borderId="20" xfId="0" applyFont="1" applyFill="1" applyBorder="1" applyAlignment="1">
      <alignment horizontal="center" vertical="top" wrapText="1"/>
    </xf>
    <xf numFmtId="0" fontId="76" fillId="3" borderId="21" xfId="0" applyFont="1" applyFill="1" applyBorder="1" applyAlignment="1">
      <alignment vertical="top" wrapText="1"/>
    </xf>
    <xf numFmtId="0" fontId="76" fillId="3" borderId="22" xfId="0" applyFont="1" applyFill="1" applyBorder="1" applyAlignment="1">
      <alignment vertical="top" wrapText="1"/>
    </xf>
    <xf numFmtId="0" fontId="76" fillId="2" borderId="16" xfId="0" applyFont="1" applyFill="1" applyBorder="1" applyAlignment="1">
      <alignment vertical="top" wrapText="1"/>
    </xf>
    <xf numFmtId="0" fontId="77" fillId="2" borderId="16" xfId="0" applyFont="1" applyFill="1" applyBorder="1" applyAlignment="1">
      <alignment vertical="top" wrapText="1"/>
    </xf>
    <xf numFmtId="0" fontId="77" fillId="9" borderId="16" xfId="0" applyFont="1" applyFill="1" applyBorder="1" applyAlignment="1">
      <alignment vertical="top" wrapText="1"/>
    </xf>
    <xf numFmtId="0" fontId="81" fillId="9" borderId="16" xfId="0" applyFont="1" applyFill="1" applyBorder="1" applyAlignment="1">
      <alignment vertical="top" wrapText="1"/>
    </xf>
    <xf numFmtId="0" fontId="81" fillId="2" borderId="16" xfId="0" applyFont="1" applyFill="1" applyBorder="1" applyAlignment="1">
      <alignment vertical="top" wrapText="1"/>
    </xf>
    <xf numFmtId="0" fontId="77" fillId="4" borderId="16" xfId="0" applyFont="1" applyFill="1" applyBorder="1" applyAlignment="1">
      <alignment vertical="top" wrapText="1"/>
    </xf>
    <xf numFmtId="49" fontId="77" fillId="4" borderId="16" xfId="0" applyNumberFormat="1" applyFont="1" applyFill="1" applyBorder="1" applyAlignment="1">
      <alignment vertical="top" wrapText="1"/>
    </xf>
    <xf numFmtId="49" fontId="77" fillId="9" borderId="16" xfId="0" applyNumberFormat="1" applyFont="1" applyFill="1" applyBorder="1" applyAlignment="1">
      <alignment vertical="top" wrapText="1"/>
    </xf>
    <xf numFmtId="0" fontId="81" fillId="4" borderId="16" xfId="0" applyFont="1" applyFill="1" applyBorder="1" applyAlignment="1">
      <alignment vertical="top" wrapText="1"/>
    </xf>
    <xf numFmtId="0" fontId="77" fillId="10" borderId="16" xfId="0" applyFont="1" applyFill="1" applyBorder="1" applyAlignment="1">
      <alignment vertical="top" wrapText="1"/>
    </xf>
    <xf numFmtId="0" fontId="85" fillId="2" borderId="16" xfId="0" applyFont="1" applyFill="1" applyBorder="1" applyAlignment="1">
      <alignment vertical="top" wrapText="1"/>
    </xf>
    <xf numFmtId="0" fontId="85" fillId="9" borderId="16" xfId="0" applyFont="1" applyFill="1" applyBorder="1" applyAlignment="1">
      <alignment vertical="top" wrapText="1"/>
    </xf>
    <xf numFmtId="0" fontId="87" fillId="4" borderId="16" xfId="0" applyFont="1" applyFill="1" applyBorder="1" applyAlignment="1">
      <alignment vertical="top" wrapText="1"/>
    </xf>
    <xf numFmtId="0" fontId="16" fillId="2" borderId="16" xfId="1" applyFill="1" applyBorder="1" applyAlignment="1">
      <alignment vertical="top" wrapText="1"/>
    </xf>
    <xf numFmtId="0" fontId="77" fillId="0" borderId="16" xfId="0" applyFont="1" applyFill="1" applyBorder="1" applyAlignment="1">
      <alignment vertical="top" wrapText="1"/>
    </xf>
    <xf numFmtId="0" fontId="77" fillId="0" borderId="5" xfId="0" applyFont="1" applyFill="1" applyBorder="1" applyAlignment="1">
      <alignment vertical="top" wrapText="1"/>
    </xf>
    <xf numFmtId="0" fontId="0" fillId="0" borderId="1" xfId="0" applyBorder="1" applyAlignment="1">
      <alignment vertical="center"/>
    </xf>
    <xf numFmtId="0" fontId="90" fillId="8" borderId="23" xfId="0" applyFont="1" applyFill="1" applyBorder="1" applyAlignment="1">
      <alignment vertical="center" wrapText="1"/>
    </xf>
    <xf numFmtId="0" fontId="91" fillId="8" borderId="24" xfId="0" applyFont="1" applyFill="1" applyBorder="1" applyAlignment="1">
      <alignment vertical="center" wrapText="1"/>
    </xf>
    <xf numFmtId="0" fontId="90" fillId="8" borderId="24" xfId="0" applyFont="1" applyFill="1" applyBorder="1" applyAlignment="1">
      <alignment vertical="center" wrapText="1"/>
    </xf>
    <xf numFmtId="0" fontId="90" fillId="8" borderId="25" xfId="0" applyFont="1" applyFill="1" applyBorder="1" applyAlignment="1">
      <alignment vertical="top" wrapText="1"/>
    </xf>
    <xf numFmtId="0" fontId="92" fillId="8" borderId="24" xfId="0" applyFont="1" applyFill="1" applyBorder="1" applyAlignment="1">
      <alignment vertical="top" wrapText="1"/>
    </xf>
    <xf numFmtId="0" fontId="92" fillId="8" borderId="24" xfId="0" applyFont="1" applyFill="1" applyBorder="1" applyAlignment="1">
      <alignment vertical="center" wrapText="1"/>
    </xf>
    <xf numFmtId="0" fontId="92" fillId="8" borderId="24" xfId="0" applyFont="1" applyFill="1" applyBorder="1" applyAlignment="1">
      <alignment horizontal="center" vertical="center" wrapText="1"/>
    </xf>
    <xf numFmtId="0" fontId="91" fillId="0" borderId="24" xfId="0" applyFont="1" applyFill="1" applyBorder="1" applyAlignment="1">
      <alignment vertical="center" wrapText="1"/>
    </xf>
    <xf numFmtId="0" fontId="90" fillId="0" borderId="24" xfId="0" applyFont="1" applyFill="1" applyBorder="1" applyAlignment="1">
      <alignment vertical="center" wrapText="1"/>
    </xf>
    <xf numFmtId="3" fontId="93" fillId="11" borderId="26" xfId="0" applyNumberFormat="1" applyFont="1" applyFill="1" applyBorder="1" applyAlignment="1">
      <alignment horizontal="right" vertical="center"/>
    </xf>
    <xf numFmtId="0" fontId="94" fillId="3" borderId="27" xfId="0" applyFont="1" applyFill="1" applyBorder="1" applyAlignment="1">
      <alignment vertical="center" wrapText="1"/>
    </xf>
    <xf numFmtId="0" fontId="95" fillId="3" borderId="28" xfId="0" applyFont="1" applyFill="1" applyBorder="1" applyAlignment="1">
      <alignment horizontal="right" vertical="center" wrapText="1"/>
    </xf>
    <xf numFmtId="0" fontId="96" fillId="8" borderId="29" xfId="0" applyFont="1" applyFill="1" applyBorder="1" applyAlignment="1">
      <alignment horizontal="center" vertical="top" wrapText="1"/>
    </xf>
    <xf numFmtId="0" fontId="97" fillId="0" borderId="30" xfId="0" applyFont="1" applyFill="1" applyBorder="1" applyAlignment="1">
      <alignment vertical="top" wrapText="1"/>
    </xf>
    <xf numFmtId="0" fontId="97" fillId="0" borderId="30" xfId="0" applyFont="1" applyBorder="1" applyAlignment="1">
      <alignment horizontal="left" vertical="top" wrapText="1"/>
    </xf>
    <xf numFmtId="0" fontId="97" fillId="0" borderId="31" xfId="0" applyFont="1" applyBorder="1" applyAlignment="1">
      <alignment horizontal="left" vertical="top" wrapText="1"/>
    </xf>
    <xf numFmtId="0" fontId="96" fillId="0" borderId="30" xfId="0" applyFont="1" applyFill="1" applyBorder="1" applyAlignment="1">
      <alignment horizontal="left" vertical="top" wrapText="1"/>
    </xf>
    <xf numFmtId="0" fontId="96" fillId="0" borderId="31" xfId="0" applyFont="1" applyFill="1" applyBorder="1" applyAlignment="1">
      <alignment horizontal="left" vertical="top" wrapText="1"/>
    </xf>
    <xf numFmtId="3" fontId="96" fillId="0" borderId="30" xfId="0" applyNumberFormat="1" applyFont="1" applyFill="1" applyBorder="1" applyAlignment="1">
      <alignment horizontal="left" vertical="top" wrapText="1"/>
    </xf>
    <xf numFmtId="3" fontId="98" fillId="0" borderId="30" xfId="0" applyNumberFormat="1" applyFont="1" applyFill="1" applyBorder="1" applyAlignment="1">
      <alignment horizontal="left" vertical="top" wrapText="1"/>
    </xf>
    <xf numFmtId="3" fontId="96" fillId="12" borderId="30" xfId="0" applyNumberFormat="1" applyFont="1" applyFill="1" applyBorder="1" applyAlignment="1">
      <alignment horizontal="left" vertical="top" wrapText="1"/>
    </xf>
    <xf numFmtId="3" fontId="104" fillId="12" borderId="30" xfId="0" applyNumberFormat="1" applyFont="1" applyFill="1" applyBorder="1" applyAlignment="1">
      <alignment horizontal="left" vertical="top" wrapText="1"/>
    </xf>
    <xf numFmtId="0" fontId="105" fillId="0" borderId="30" xfId="0" applyFont="1" applyFill="1" applyBorder="1" applyAlignment="1">
      <alignment horizontal="left" vertical="top"/>
    </xf>
    <xf numFmtId="0" fontId="91" fillId="0" borderId="24" xfId="0" applyFont="1" applyFill="1" applyBorder="1" applyAlignment="1">
      <alignment horizontal="left" vertical="top" wrapText="1"/>
    </xf>
    <xf numFmtId="0" fontId="105" fillId="0" borderId="29" xfId="0" applyFont="1" applyFill="1" applyBorder="1" applyAlignment="1">
      <alignment horizontal="left" vertical="top"/>
    </xf>
    <xf numFmtId="0" fontId="106" fillId="0" borderId="30" xfId="0" applyFont="1" applyFill="1" applyBorder="1" applyAlignment="1">
      <alignment horizontal="left" vertical="top" wrapText="1"/>
    </xf>
    <xf numFmtId="0" fontId="107" fillId="0" borderId="32" xfId="0" applyFont="1" applyFill="1" applyBorder="1" applyAlignment="1">
      <alignment horizontal="left" vertical="top" wrapText="1"/>
    </xf>
    <xf numFmtId="0" fontId="107" fillId="0" borderId="30" xfId="0" applyFont="1" applyFill="1" applyBorder="1" applyAlignment="1">
      <alignment horizontal="left" vertical="top" wrapText="1"/>
    </xf>
    <xf numFmtId="0" fontId="96" fillId="8" borderId="30" xfId="0" applyFont="1" applyFill="1" applyBorder="1" applyAlignment="1">
      <alignment horizontal="left" vertical="top" wrapText="1"/>
    </xf>
    <xf numFmtId="0" fontId="100" fillId="8" borderId="33" xfId="0" applyFont="1" applyFill="1" applyBorder="1" applyAlignment="1">
      <alignment horizontal="left" vertical="top" wrapText="1"/>
    </xf>
    <xf numFmtId="0" fontId="100" fillId="0" borderId="33" xfId="0" applyFont="1" applyFill="1" applyBorder="1" applyAlignment="1">
      <alignment horizontal="left" vertical="top" wrapText="1"/>
    </xf>
    <xf numFmtId="0" fontId="100" fillId="10" borderId="34" xfId="0" applyFont="1" applyFill="1" applyBorder="1" applyAlignment="1">
      <alignment horizontal="left" vertical="top" wrapText="1"/>
    </xf>
    <xf numFmtId="0" fontId="91" fillId="0" borderId="30" xfId="0" applyFont="1" applyBorder="1" applyAlignment="1">
      <alignment horizontal="left" vertical="top" wrapText="1"/>
    </xf>
    <xf numFmtId="0" fontId="98" fillId="0" borderId="30" xfId="0" applyFont="1" applyBorder="1" applyAlignment="1">
      <alignment horizontal="left" vertical="top" wrapText="1"/>
    </xf>
    <xf numFmtId="0" fontId="92" fillId="0" borderId="30" xfId="0" applyFont="1" applyFill="1" applyBorder="1" applyAlignment="1">
      <alignment horizontal="left" vertical="top" wrapText="1"/>
    </xf>
    <xf numFmtId="0" fontId="108" fillId="0" borderId="31" xfId="0" applyFont="1" applyFill="1" applyBorder="1" applyAlignment="1">
      <alignment horizontal="left" vertical="top" wrapText="1"/>
    </xf>
    <xf numFmtId="0" fontId="96" fillId="12" borderId="30" xfId="0" applyFont="1" applyFill="1" applyBorder="1" applyAlignment="1">
      <alignment horizontal="left" vertical="top" wrapText="1"/>
    </xf>
    <xf numFmtId="0" fontId="91" fillId="12" borderId="30" xfId="0" applyFont="1" applyFill="1" applyBorder="1" applyAlignment="1">
      <alignment horizontal="left" vertical="top" wrapText="1"/>
    </xf>
    <xf numFmtId="0" fontId="100" fillId="8" borderId="30" xfId="0" applyFont="1" applyFill="1" applyBorder="1" applyAlignment="1">
      <alignment horizontal="left" vertical="top" wrapText="1"/>
    </xf>
    <xf numFmtId="0" fontId="97" fillId="0" borderId="30" xfId="0" applyFont="1" applyFill="1" applyBorder="1" applyAlignment="1">
      <alignment horizontal="left" vertical="top" wrapText="1"/>
    </xf>
    <xf numFmtId="0" fontId="109" fillId="0" borderId="30" xfId="0" applyFont="1" applyFill="1" applyBorder="1" applyAlignment="1">
      <alignment horizontal="left" vertical="top" wrapText="1"/>
    </xf>
    <xf numFmtId="0" fontId="96" fillId="0" borderId="24" xfId="0" applyFont="1" applyFill="1" applyBorder="1" applyAlignment="1">
      <alignment horizontal="left" vertical="top" wrapText="1"/>
    </xf>
    <xf numFmtId="0" fontId="96" fillId="13" borderId="30" xfId="0" applyFont="1" applyFill="1" applyBorder="1" applyAlignment="1">
      <alignment horizontal="left" vertical="top" wrapText="1"/>
    </xf>
    <xf numFmtId="0" fontId="107" fillId="0" borderId="28" xfId="0" applyFont="1" applyFill="1" applyBorder="1" applyAlignment="1">
      <alignment horizontal="left" vertical="top" wrapText="1"/>
    </xf>
    <xf numFmtId="3" fontId="96" fillId="8" borderId="30" xfId="0" applyNumberFormat="1" applyFont="1" applyFill="1" applyBorder="1" applyAlignment="1">
      <alignment horizontal="left" vertical="top" wrapText="1"/>
    </xf>
    <xf numFmtId="3" fontId="91" fillId="8" borderId="30" xfId="0" applyNumberFormat="1" applyFont="1" applyFill="1" applyBorder="1" applyAlignment="1">
      <alignment horizontal="left" vertical="top" wrapText="1"/>
    </xf>
    <xf numFmtId="3" fontId="91" fillId="12" borderId="30" xfId="0" applyNumberFormat="1" applyFont="1" applyFill="1" applyBorder="1" applyAlignment="1">
      <alignment horizontal="left" vertical="top" wrapText="1"/>
    </xf>
    <xf numFmtId="0" fontId="107" fillId="8" borderId="30" xfId="0" applyFont="1" applyFill="1" applyBorder="1" applyAlignment="1">
      <alignment horizontal="left" vertical="top" wrapText="1"/>
    </xf>
    <xf numFmtId="0" fontId="107" fillId="0" borderId="35" xfId="0" applyFont="1" applyFill="1" applyBorder="1" applyAlignment="1">
      <alignment horizontal="left" vertical="top" wrapText="1"/>
    </xf>
    <xf numFmtId="0" fontId="107" fillId="10" borderId="36" xfId="0" applyFont="1" applyFill="1" applyBorder="1" applyAlignment="1">
      <alignment horizontal="left" vertical="top" wrapText="1"/>
    </xf>
    <xf numFmtId="0" fontId="0" fillId="6" borderId="0" xfId="0" applyFill="1"/>
    <xf numFmtId="0" fontId="0" fillId="0" borderId="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0" fillId="0" borderId="0" xfId="0" applyFill="1" applyAlignment="1" applyProtection="1">
      <alignment horizontal="left" vertical="top"/>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31"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9" fillId="0" borderId="15" xfId="2" applyFont="1" applyBorder="1" applyAlignment="1" applyProtection="1">
      <alignment horizontal="left" vertical="top" wrapText="1"/>
    </xf>
    <xf numFmtId="0" fontId="29" fillId="0" borderId="11" xfId="2" applyFont="1" applyBorder="1" applyAlignment="1" applyProtection="1">
      <alignment horizontal="left" vertical="top" wrapText="1"/>
    </xf>
    <xf numFmtId="0" fontId="29" fillId="0" borderId="3" xfId="2" applyFont="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9" fillId="0" borderId="1" xfId="2" applyFont="1" applyBorder="1" applyAlignment="1" applyProtection="1">
      <alignment horizontal="left" vertical="top" wrapText="1"/>
    </xf>
    <xf numFmtId="0" fontId="29" fillId="0" borderId="5" xfId="2" applyFont="1" applyBorder="1" applyAlignment="1" applyProtection="1">
      <alignment horizontal="left" vertical="top"/>
    </xf>
    <xf numFmtId="0" fontId="0" fillId="8" borderId="0" xfId="0" applyFill="1" applyAlignment="1" applyProtection="1">
      <alignment horizontal="center" vertical="center"/>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9"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xf numFmtId="0" fontId="113" fillId="2" borderId="37" xfId="0" applyFont="1" applyFill="1" applyBorder="1" applyAlignment="1">
      <alignment vertical="top" wrapText="1"/>
    </xf>
    <xf numFmtId="0" fontId="113" fillId="9" borderId="37" xfId="0" applyFont="1" applyFill="1" applyBorder="1" applyAlignment="1">
      <alignment vertical="top" wrapText="1"/>
    </xf>
    <xf numFmtId="0" fontId="113" fillId="4" borderId="37" xfId="0" applyFont="1" applyFill="1" applyBorder="1" applyAlignment="1">
      <alignment vertical="top" wrapText="1"/>
    </xf>
    <xf numFmtId="0" fontId="113" fillId="8" borderId="37" xfId="0" applyFont="1" applyFill="1" applyBorder="1" applyAlignment="1">
      <alignment vertical="top" wrapText="1"/>
    </xf>
    <xf numFmtId="49" fontId="113" fillId="8" borderId="37" xfId="0" applyNumberFormat="1" applyFont="1" applyFill="1" applyBorder="1" applyAlignment="1">
      <alignment vertical="top" wrapText="1"/>
    </xf>
    <xf numFmtId="49" fontId="113" fillId="9" borderId="37" xfId="0" applyNumberFormat="1" applyFont="1" applyFill="1" applyBorder="1" applyAlignment="1">
      <alignment vertical="top" wrapText="1"/>
    </xf>
    <xf numFmtId="0" fontId="113" fillId="6" borderId="37" xfId="0" applyFont="1" applyFill="1" applyBorder="1" applyAlignment="1">
      <alignment vertical="top" wrapText="1"/>
    </xf>
    <xf numFmtId="0" fontId="113" fillId="10" borderId="37" xfId="0" applyFont="1" applyFill="1" applyBorder="1" applyAlignment="1">
      <alignment vertical="top" wrapText="1"/>
    </xf>
    <xf numFmtId="0" fontId="113" fillId="14" borderId="37" xfId="0" applyFont="1" applyFill="1" applyBorder="1" applyAlignment="1">
      <alignment vertical="top" wrapText="1"/>
    </xf>
    <xf numFmtId="0" fontId="92" fillId="15" borderId="38" xfId="0" applyFont="1" applyFill="1" applyBorder="1" applyAlignment="1">
      <alignment vertical="top"/>
    </xf>
    <xf numFmtId="0" fontId="113" fillId="15" borderId="37" xfId="0" applyFont="1" applyFill="1" applyBorder="1" applyAlignment="1">
      <alignment vertical="top" wrapText="1"/>
    </xf>
    <xf numFmtId="0" fontId="113" fillId="15" borderId="39" xfId="0" applyFont="1" applyFill="1" applyBorder="1" applyAlignment="1">
      <alignment vertical="top" wrapText="1"/>
    </xf>
    <xf numFmtId="0" fontId="113" fillId="7" borderId="39" xfId="0" applyFont="1" applyFill="1" applyBorder="1" applyAlignment="1">
      <alignment vertical="top" wrapText="1"/>
    </xf>
    <xf numFmtId="0" fontId="92" fillId="15" borderId="40" xfId="0" applyFont="1" applyFill="1" applyBorder="1" applyAlignment="1">
      <alignment vertical="top"/>
    </xf>
    <xf numFmtId="0" fontId="92" fillId="15" borderId="38" xfId="0" applyFont="1" applyFill="1" applyBorder="1" applyAlignment="1">
      <alignment vertical="top" wrapText="1"/>
    </xf>
    <xf numFmtId="0" fontId="113" fillId="15" borderId="41" xfId="0" applyFont="1" applyFill="1" applyBorder="1" applyAlignment="1">
      <alignment vertical="top" wrapText="1"/>
    </xf>
    <xf numFmtId="3" fontId="92" fillId="16" borderId="1" xfId="0" applyNumberFormat="1" applyFont="1" applyFill="1" applyBorder="1" applyAlignment="1">
      <alignment horizontal="left" vertical="center" wrapText="1"/>
    </xf>
    <xf numFmtId="3" fontId="90" fillId="16" borderId="1" xfId="0" applyNumberFormat="1" applyFont="1" applyFill="1" applyBorder="1" applyAlignment="1">
      <alignment horizontal="left" vertical="top" wrapText="1"/>
    </xf>
    <xf numFmtId="3" fontId="90" fillId="16" borderId="1" xfId="0" applyNumberFormat="1" applyFont="1" applyFill="1" applyBorder="1" applyAlignment="1">
      <alignment horizontal="left" vertical="center" wrapText="1"/>
    </xf>
    <xf numFmtId="3" fontId="92" fillId="16" borderId="1" xfId="0" applyNumberFormat="1" applyFont="1" applyFill="1" applyBorder="1" applyAlignment="1">
      <alignment horizontal="left" vertical="top" wrapText="1"/>
    </xf>
    <xf numFmtId="3" fontId="92" fillId="12" borderId="1" xfId="0" applyNumberFormat="1" applyFont="1" applyFill="1" applyBorder="1" applyAlignment="1">
      <alignment horizontal="left" vertical="center" wrapText="1"/>
    </xf>
    <xf numFmtId="167" fontId="92" fillId="16" borderId="1" xfId="0" applyNumberFormat="1" applyFont="1" applyFill="1" applyBorder="1" applyAlignment="1">
      <alignment horizontal="left" vertical="center" wrapText="1"/>
    </xf>
    <xf numFmtId="3" fontId="117" fillId="10" borderId="1" xfId="0" applyNumberFormat="1" applyFont="1" applyFill="1" applyBorder="1" applyAlignment="1">
      <alignment horizontal="left" vertical="center" wrapText="1"/>
    </xf>
    <xf numFmtId="3" fontId="118" fillId="16" borderId="1" xfId="0" applyNumberFormat="1" applyFont="1" applyFill="1" applyBorder="1" applyAlignment="1">
      <alignment horizontal="left" vertical="center" wrapText="1"/>
    </xf>
    <xf numFmtId="3" fontId="90" fillId="12" borderId="1" xfId="0" applyNumberFormat="1" applyFont="1" applyFill="1" applyBorder="1" applyAlignment="1">
      <alignment horizontal="left" vertical="top" wrapText="1"/>
    </xf>
    <xf numFmtId="3" fontId="92" fillId="7" borderId="1" xfId="0" applyNumberFormat="1" applyFont="1" applyFill="1" applyBorder="1" applyAlignment="1">
      <alignment horizontal="left" vertical="center" wrapText="1"/>
    </xf>
    <xf numFmtId="3" fontId="90" fillId="7" borderId="1" xfId="0" applyNumberFormat="1" applyFont="1" applyFill="1" applyBorder="1" applyAlignment="1">
      <alignment horizontal="left" vertical="top" wrapText="1"/>
    </xf>
    <xf numFmtId="3" fontId="0" fillId="16" borderId="1" xfId="0" applyNumberFormat="1" applyFont="1" applyFill="1" applyBorder="1" applyAlignment="1">
      <alignment horizontal="left" vertical="center" wrapText="1"/>
    </xf>
    <xf numFmtId="3" fontId="92" fillId="13" borderId="1" xfId="0" applyNumberFormat="1" applyFont="1" applyFill="1" applyBorder="1" applyAlignment="1">
      <alignment horizontal="left" vertical="center" wrapText="1"/>
    </xf>
    <xf numFmtId="3" fontId="92" fillId="0" borderId="1" xfId="0" applyNumberFormat="1" applyFont="1" applyBorder="1" applyAlignment="1">
      <alignment horizontal="left" vertical="top" wrapText="1"/>
    </xf>
    <xf numFmtId="3" fontId="90" fillId="0" borderId="1" xfId="0" applyNumberFormat="1" applyFont="1" applyBorder="1" applyAlignment="1">
      <alignment horizontal="left" vertical="center" wrapText="1"/>
    </xf>
    <xf numFmtId="3" fontId="90" fillId="0" borderId="1" xfId="0" applyNumberFormat="1" applyFont="1" applyBorder="1" applyAlignment="1">
      <alignment horizontal="left" vertical="top" wrapText="1"/>
    </xf>
    <xf numFmtId="3" fontId="92" fillId="0" borderId="1" xfId="0" applyNumberFormat="1" applyFont="1" applyBorder="1" applyAlignment="1">
      <alignment horizontal="left" vertical="center" wrapText="1"/>
    </xf>
    <xf numFmtId="3" fontId="92" fillId="8" borderId="1" xfId="0" applyNumberFormat="1" applyFont="1" applyFill="1" applyBorder="1" applyAlignment="1">
      <alignment horizontal="left" vertical="center" wrapText="1"/>
    </xf>
    <xf numFmtId="3" fontId="90" fillId="8" borderId="1" xfId="0" applyNumberFormat="1" applyFont="1" applyFill="1" applyBorder="1" applyAlignment="1">
      <alignment horizontal="left" vertical="center" wrapText="1"/>
    </xf>
    <xf numFmtId="3" fontId="90" fillId="12" borderId="1" xfId="0" applyNumberFormat="1" applyFont="1" applyFill="1" applyBorder="1" applyAlignment="1">
      <alignment horizontal="left" vertical="center" wrapText="1"/>
    </xf>
    <xf numFmtId="167" fontId="92" fillId="0" borderId="1" xfId="0" applyNumberFormat="1" applyFont="1" applyBorder="1" applyAlignment="1">
      <alignment horizontal="left" vertical="center" wrapText="1"/>
    </xf>
    <xf numFmtId="3" fontId="108" fillId="10" borderId="1" xfId="0" applyNumberFormat="1" applyFont="1" applyFill="1" applyBorder="1" applyAlignment="1">
      <alignment horizontal="left" vertical="center" wrapText="1"/>
    </xf>
    <xf numFmtId="3" fontId="90" fillId="13" borderId="1" xfId="0" applyNumberFormat="1" applyFont="1" applyFill="1" applyBorder="1" applyAlignment="1">
      <alignment horizontal="left" vertical="top" wrapText="1"/>
    </xf>
    <xf numFmtId="3" fontId="90" fillId="13" borderId="1" xfId="0" applyNumberFormat="1" applyFont="1" applyFill="1" applyBorder="1" applyAlignment="1">
      <alignment horizontal="left" vertical="center" wrapText="1"/>
    </xf>
    <xf numFmtId="0" fontId="92" fillId="16" borderId="1" xfId="0" applyFont="1" applyFill="1" applyBorder="1" applyAlignment="1">
      <alignment horizontal="left" vertical="center" wrapText="1"/>
    </xf>
    <xf numFmtId="0" fontId="0" fillId="16" borderId="1" xfId="0" applyFont="1" applyFill="1" applyBorder="1" applyAlignment="1">
      <alignment horizontal="left" vertical="center" wrapText="1"/>
    </xf>
    <xf numFmtId="0" fontId="0" fillId="16" borderId="41" xfId="0" applyFont="1" applyFill="1" applyBorder="1" applyAlignment="1">
      <alignment horizontal="left" vertical="center" wrapText="1"/>
    </xf>
    <xf numFmtId="0" fontId="92" fillId="13"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41" xfId="0" applyFont="1" applyBorder="1" applyAlignment="1">
      <alignment horizontal="left" vertical="center" wrapText="1"/>
    </xf>
    <xf numFmtId="0" fontId="0" fillId="6" borderId="0" xfId="0" applyFill="1" applyAlignment="1">
      <alignment wrapText="1"/>
    </xf>
    <xf numFmtId="0" fontId="9" fillId="0" borderId="1" xfId="0" applyNumberFormat="1" applyFont="1" applyFill="1" applyBorder="1" applyAlignment="1" applyProtection="1">
      <alignment horizontal="center" vertical="top"/>
    </xf>
    <xf numFmtId="0" fontId="59" fillId="0" borderId="11" xfId="0" applyFont="1" applyFill="1" applyBorder="1" applyAlignment="1" applyProtection="1">
      <alignment horizontal="center" vertical="top"/>
    </xf>
    <xf numFmtId="0" fontId="119" fillId="0" borderId="0" xfId="0" applyFont="1" applyProtection="1"/>
    <xf numFmtId="0" fontId="39" fillId="0" borderId="0" xfId="0" applyFont="1" applyAlignment="1" applyProtection="1">
      <alignment horizontal="center" vertical="center"/>
    </xf>
    <xf numFmtId="0" fontId="39" fillId="0" borderId="0" xfId="0" quotePrefix="1" applyFont="1" applyProtection="1"/>
    <xf numFmtId="0" fontId="39" fillId="0" borderId="0" xfId="0" applyFont="1"/>
    <xf numFmtId="0" fontId="39" fillId="0" borderId="0" xfId="0" applyFont="1" applyAlignment="1" applyProtection="1">
      <alignment horizontal="left" wrapText="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30" fillId="0" borderId="0" xfId="0" applyFont="1" applyAlignment="1" applyProtection="1">
      <alignment horizontal="left" vertical="top" wrapText="1"/>
    </xf>
    <xf numFmtId="0" fontId="69" fillId="0" borderId="1" xfId="0" applyFont="1" applyBorder="1" applyAlignment="1" applyProtection="1">
      <alignment horizontal="center" vertical="top" wrapText="1"/>
    </xf>
    <xf numFmtId="0" fontId="39" fillId="0" borderId="15"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39" fillId="0" borderId="12" xfId="0" applyFont="1" applyBorder="1" applyAlignment="1" applyProtection="1">
      <alignment horizontal="left" vertical="center" wrapText="1"/>
    </xf>
    <xf numFmtId="0" fontId="39" fillId="2" borderId="15" xfId="0" applyFont="1" applyFill="1" applyBorder="1" applyAlignment="1" applyProtection="1">
      <alignment horizontal="center" vertical="center" wrapText="1"/>
      <protection locked="0"/>
    </xf>
    <xf numFmtId="0" fontId="39" fillId="2" borderId="11" xfId="0" applyFont="1" applyFill="1" applyBorder="1" applyAlignment="1" applyProtection="1">
      <alignment horizontal="center" vertical="center" wrapText="1"/>
      <protection locked="0"/>
    </xf>
    <xf numFmtId="0" fontId="39" fillId="2" borderId="12"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0" fillId="0" borderId="6" xfId="0" applyFont="1" applyBorder="1" applyAlignment="1" applyProtection="1">
      <alignment horizontal="left" wrapText="1"/>
    </xf>
    <xf numFmtId="0" fontId="30" fillId="0" borderId="15" xfId="0" applyFont="1" applyBorder="1" applyAlignment="1" applyProtection="1">
      <alignment horizontal="left" vertical="center" wrapText="1"/>
    </xf>
    <xf numFmtId="0" fontId="54" fillId="2" borderId="15" xfId="0" applyFont="1" applyFill="1" applyBorder="1" applyAlignment="1" applyProtection="1">
      <alignment horizontal="center" vertical="center"/>
    </xf>
    <xf numFmtId="0" fontId="54" fillId="2" borderId="11" xfId="0" applyFont="1" applyFill="1" applyBorder="1" applyAlignment="1" applyProtection="1">
      <alignment horizontal="center" vertical="center"/>
    </xf>
    <xf numFmtId="0" fontId="54" fillId="2" borderId="12" xfId="0" applyFont="1" applyFill="1" applyBorder="1" applyAlignment="1" applyProtection="1">
      <alignment horizontal="center" vertical="center"/>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39" fillId="0" borderId="0" xfId="0" applyFont="1" applyBorder="1" applyAlignment="1" applyProtection="1">
      <alignment horizontal="left" vertical="top"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18" fillId="0" borderId="0" xfId="0" applyFont="1" applyBorder="1" applyAlignment="1" applyProtection="1">
      <alignment horizontal="left" vertical="top"/>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9" fillId="0" borderId="0" xfId="0" applyFont="1" applyAlignment="1" applyProtection="1">
      <alignment horizontal="left"/>
    </xf>
    <xf numFmtId="0" fontId="30" fillId="2" borderId="0" xfId="1" applyFont="1" applyFill="1" applyBorder="1" applyAlignment="1" applyProtection="1">
      <alignment horizontal="left" vertical="top" wrapText="1"/>
    </xf>
    <xf numFmtId="0" fontId="55" fillId="2" borderId="0" xfId="1" applyFont="1" applyFill="1" applyBorder="1" applyAlignment="1" applyProtection="1">
      <alignment horizontal="left" vertical="top" wrapText="1"/>
    </xf>
    <xf numFmtId="0" fontId="55" fillId="2" borderId="9" xfId="1"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0" fontId="21" fillId="0" borderId="0" xfId="0" applyFont="1" applyAlignment="1" applyProtection="1">
      <alignment horizontal="left" vertical="top"/>
    </xf>
    <xf numFmtId="0" fontId="18" fillId="0" borderId="0" xfId="0" applyFont="1" applyAlignment="1" applyProtection="1">
      <alignment horizontal="left"/>
    </xf>
    <xf numFmtId="0" fontId="15" fillId="2" borderId="1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61" fillId="2" borderId="6" xfId="1" applyFont="1" applyFill="1" applyBorder="1" applyAlignment="1" applyProtection="1">
      <alignment horizontal="left" vertical="center" wrapText="1"/>
    </xf>
    <xf numFmtId="0" fontId="61" fillId="2" borderId="7" xfId="1"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25" fillId="0" borderId="0" xfId="0" applyFont="1" applyFill="1" applyBorder="1" applyAlignment="1" applyProtection="1">
      <alignment horizontal="left"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0" fontId="50" fillId="2" borderId="15"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0" fillId="2" borderId="3" xfId="0" applyFont="1" applyFill="1" applyBorder="1" applyAlignment="1" applyProtection="1">
      <alignment horizontal="left" vertical="top" wrapText="1"/>
    </xf>
    <xf numFmtId="0" fontId="30" fillId="2" borderId="4"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30" fillId="2" borderId="9"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0" fillId="0" borderId="15"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30" fillId="0" borderId="11" xfId="0" applyFont="1" applyBorder="1" applyAlignment="1" applyProtection="1">
      <alignment horizontal="left" vertical="center" wrapText="1"/>
    </xf>
    <xf numFmtId="0" fontId="30" fillId="0" borderId="12" xfId="0" applyFont="1" applyBorder="1" applyAlignment="1" applyProtection="1">
      <alignment horizontal="left" vertical="center" wrapText="1"/>
    </xf>
    <xf numFmtId="0" fontId="9" fillId="0" borderId="0" xfId="0" applyFont="1" applyAlignment="1" applyProtection="1">
      <alignment horizontal="left" vertical="center"/>
    </xf>
    <xf numFmtId="0" fontId="39" fillId="0" borderId="0" xfId="0" applyFont="1" applyBorder="1" applyAlignment="1" applyProtection="1">
      <alignment horizontal="left"/>
    </xf>
    <xf numFmtId="0" fontId="0" fillId="0" borderId="1" xfId="0" applyBorder="1" applyAlignment="1" applyProtection="1">
      <alignment horizontal="left" vertical="center" wrapText="1"/>
    </xf>
    <xf numFmtId="0" fontId="0" fillId="0" borderId="15" xfId="0" applyBorder="1" applyAlignment="1" applyProtection="1">
      <alignment horizontal="left" vertical="center" wrapText="1"/>
    </xf>
    <xf numFmtId="0" fontId="9" fillId="0" borderId="0" xfId="0" applyFont="1" applyAlignment="1" applyProtection="1">
      <alignment horizontal="left" vertical="top"/>
    </xf>
    <xf numFmtId="0" fontId="39" fillId="2" borderId="15" xfId="0" applyFont="1" applyFill="1" applyBorder="1" applyAlignment="1" applyProtection="1">
      <alignment horizontal="left" vertical="top" wrapText="1"/>
      <protection locked="0"/>
    </xf>
    <xf numFmtId="0" fontId="39" fillId="2" borderId="11" xfId="0" applyFont="1" applyFill="1" applyBorder="1" applyAlignment="1" applyProtection="1">
      <alignment horizontal="left" vertical="top" wrapText="1"/>
      <protection locked="0"/>
    </xf>
    <xf numFmtId="0" fontId="39" fillId="2" borderId="12" xfId="0" applyFont="1" applyFill="1" applyBorder="1" applyAlignment="1" applyProtection="1">
      <alignment horizontal="left" vertical="top" wrapText="1"/>
      <protection locked="0"/>
    </xf>
    <xf numFmtId="49" fontId="0" fillId="0" borderId="1" xfId="0" applyNumberFormat="1" applyBorder="1" applyAlignment="1" applyProtection="1">
      <alignment horizontal="center" vertical="center"/>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9" fillId="0" borderId="0" xfId="0" applyFont="1" applyBorder="1" applyAlignment="1" applyProtection="1">
      <alignment horizontal="left" wrapText="1"/>
    </xf>
    <xf numFmtId="0" fontId="39" fillId="0" borderId="1" xfId="0" applyFont="1" applyBorder="1" applyAlignment="1" applyProtection="1">
      <alignment horizontal="center" vertical="center"/>
    </xf>
    <xf numFmtId="0" fontId="39" fillId="0" borderId="12" xfId="0" applyFont="1" applyBorder="1" applyAlignment="1" applyProtection="1">
      <alignment horizontal="center" vertical="center"/>
    </xf>
    <xf numFmtId="0" fontId="39" fillId="0" borderId="14" xfId="0" applyFont="1" applyBorder="1" applyAlignment="1" applyProtection="1">
      <alignment horizontal="left" vertical="center" wrapText="1"/>
    </xf>
    <xf numFmtId="0" fontId="39" fillId="0" borderId="3" xfId="0" applyFont="1" applyBorder="1" applyAlignment="1" applyProtection="1">
      <alignment horizontal="left" vertical="center" wrapText="1"/>
    </xf>
    <xf numFmtId="0" fontId="39" fillId="0" borderId="4" xfId="0" applyFont="1" applyBorder="1" applyAlignment="1" applyProtection="1">
      <alignment horizontal="left" vertical="center" wrapText="1"/>
    </xf>
    <xf numFmtId="49" fontId="39" fillId="0" borderId="14" xfId="0" applyNumberFormat="1" applyFont="1" applyBorder="1" applyAlignment="1" applyProtection="1">
      <alignment horizontal="center" vertical="center"/>
    </xf>
    <xf numFmtId="49" fontId="39" fillId="0" borderId="3" xfId="0" applyNumberFormat="1" applyFont="1" applyBorder="1" applyAlignment="1" applyProtection="1">
      <alignment horizontal="center" vertical="center"/>
    </xf>
    <xf numFmtId="49" fontId="39" fillId="0" borderId="4" xfId="0" applyNumberFormat="1" applyFont="1" applyBorder="1" applyAlignment="1" applyProtection="1">
      <alignment horizontal="center" vertical="center"/>
    </xf>
    <xf numFmtId="0" fontId="30" fillId="0" borderId="0" xfId="0" applyFont="1" applyAlignment="1" applyProtection="1">
      <alignment horizontal="left"/>
    </xf>
    <xf numFmtId="0" fontId="39" fillId="0" borderId="0" xfId="0" applyFont="1" applyAlignment="1" applyProtection="1">
      <alignment horizontal="left"/>
    </xf>
    <xf numFmtId="49" fontId="39" fillId="0" borderId="10" xfId="0" applyNumberFormat="1" applyFont="1" applyBorder="1" applyAlignment="1" applyProtection="1">
      <alignment horizontal="center" vertical="center"/>
    </xf>
    <xf numFmtId="49" fontId="39" fillId="0" borderId="11" xfId="0" applyNumberFormat="1" applyFont="1" applyBorder="1" applyAlignment="1" applyProtection="1">
      <alignment horizontal="center" vertical="center"/>
    </xf>
    <xf numFmtId="49" fontId="39" fillId="0" borderId="12" xfId="0" applyNumberFormat="1" applyFont="1" applyBorder="1" applyAlignment="1" applyProtection="1">
      <alignment horizontal="center" vertical="center"/>
    </xf>
    <xf numFmtId="0" fontId="45" fillId="0" borderId="0" xfId="0" applyFont="1" applyAlignment="1" applyProtection="1">
      <alignment horizontal="left"/>
    </xf>
    <xf numFmtId="0" fontId="9" fillId="0" borderId="0" xfId="0" applyFont="1" applyAlignment="1" applyProtection="1">
      <alignment horizontal="left" wrapText="1"/>
    </xf>
    <xf numFmtId="0" fontId="30" fillId="0" borderId="0" xfId="0" applyFont="1" applyBorder="1" applyAlignment="1" applyProtection="1">
      <alignment horizontal="left" wrapText="1"/>
    </xf>
    <xf numFmtId="0" fontId="39" fillId="0" borderId="4" xfId="0" applyFont="1" applyBorder="1" applyAlignment="1" applyProtection="1">
      <alignment horizontal="center" vertical="center"/>
    </xf>
    <xf numFmtId="0" fontId="39" fillId="0" borderId="13" xfId="0" applyFont="1" applyBorder="1" applyAlignment="1" applyProtection="1">
      <alignment horizontal="center" vertical="center"/>
    </xf>
    <xf numFmtId="0" fontId="9" fillId="0" borderId="6" xfId="0" applyFont="1" applyBorder="1" applyAlignment="1" applyProtection="1">
      <alignment horizontal="left" wrapText="1"/>
    </xf>
    <xf numFmtId="0" fontId="39" fillId="0" borderId="14" xfId="0" applyFont="1" applyBorder="1" applyAlignment="1" applyProtection="1">
      <alignment horizontal="left" vertical="top" wrapText="1"/>
    </xf>
    <xf numFmtId="0" fontId="39" fillId="0" borderId="3" xfId="0" applyFont="1" applyBorder="1" applyAlignment="1" applyProtection="1">
      <alignment horizontal="left" vertical="top" wrapText="1"/>
    </xf>
    <xf numFmtId="0" fontId="39" fillId="0" borderId="15"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1" xfId="0" applyFont="1" applyBorder="1" applyAlignment="1" applyProtection="1">
      <alignment horizontal="center"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9" fillId="0" borderId="0" xfId="0" applyFont="1" applyAlignment="1" applyProtection="1">
      <alignment horizontal="left" vertical="top" wrapText="1"/>
    </xf>
    <xf numFmtId="0" fontId="0" fillId="0" borderId="0" xfId="0" applyFont="1" applyAlignment="1" applyProtection="1">
      <alignment horizontal="left" wrapText="1"/>
    </xf>
    <xf numFmtId="49" fontId="0" fillId="0" borderId="15" xfId="0" applyNumberFormat="1" applyBorder="1" applyAlignment="1" applyProtection="1">
      <alignment horizontal="center" vertical="center"/>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0" fontId="39" fillId="0" borderId="15" xfId="0" applyFont="1" applyBorder="1" applyAlignment="1" applyProtection="1">
      <alignment horizontal="left" vertical="center"/>
    </xf>
    <xf numFmtId="0" fontId="39" fillId="0" borderId="11" xfId="0" applyFont="1" applyBorder="1" applyAlignment="1" applyProtection="1">
      <alignment horizontal="left" vertical="center"/>
    </xf>
    <xf numFmtId="0" fontId="39" fillId="0" borderId="12" xfId="0" applyFont="1" applyBorder="1" applyAlignment="1" applyProtection="1">
      <alignment horizontal="left" vertical="center"/>
    </xf>
    <xf numFmtId="0" fontId="42" fillId="0" borderId="3" xfId="0" applyFont="1" applyBorder="1" applyAlignment="1" applyProtection="1">
      <alignment horizontal="center" vertical="center"/>
    </xf>
    <xf numFmtId="0" fontId="30" fillId="0" borderId="15" xfId="0" applyFont="1" applyBorder="1" applyAlignment="1" applyProtection="1">
      <alignment horizontal="left" vertical="top" wrapText="1"/>
    </xf>
    <xf numFmtId="0" fontId="30" fillId="0" borderId="11" xfId="0" applyFont="1" applyBorder="1" applyAlignment="1" applyProtection="1">
      <alignment horizontal="left" vertical="top" wrapText="1"/>
    </xf>
    <xf numFmtId="0" fontId="30" fillId="0" borderId="12" xfId="0" applyFont="1" applyBorder="1" applyAlignment="1" applyProtection="1">
      <alignment horizontal="left" vertical="top" wrapText="1"/>
    </xf>
    <xf numFmtId="0" fontId="11" fillId="0" borderId="0" xfId="0" applyFont="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0" xfId="0"/>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Font="1" applyAlignment="1" applyProtection="1">
      <alignment horizontal="left"/>
    </xf>
    <xf numFmtId="0" fontId="9"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1" xfId="0" applyFill="1" applyBorder="1" applyAlignment="1" applyProtection="1">
      <alignment horizontal="center" vertical="center"/>
    </xf>
    <xf numFmtId="0" fontId="9" fillId="0" borderId="6" xfId="0" applyFont="1" applyFill="1" applyBorder="1" applyAlignment="1" applyProtection="1">
      <alignment horizontal="left" vertical="top" wrapText="1"/>
    </xf>
    <xf numFmtId="0" fontId="9" fillId="0" borderId="0" xfId="0" applyFont="1" applyAlignment="1" applyProtection="1">
      <alignment horizontal="left" vertical="center"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164" fontId="0" fillId="2" borderId="1" xfId="4" applyFont="1" applyFill="1" applyBorder="1" applyAlignment="1" applyProtection="1">
      <alignment horizontal="center" vertical="center"/>
      <protection locked="0"/>
    </xf>
    <xf numFmtId="164" fontId="0" fillId="2" borderId="1" xfId="4" applyFont="1" applyFill="1" applyBorder="1" applyAlignment="1" applyProtection="1">
      <alignment horizontal="center" vertical="center"/>
    </xf>
    <xf numFmtId="0" fontId="0" fillId="0" borderId="0" xfId="0" applyAlignment="1" applyProtection="1">
      <alignment horizontal="left" vertical="top"/>
    </xf>
    <xf numFmtId="0" fontId="0" fillId="0" borderId="0" xfId="0" applyAlignment="1">
      <alignment horizontal="left" vertical="top"/>
    </xf>
    <xf numFmtId="0" fontId="11" fillId="0" borderId="0" xfId="0" applyFont="1" applyAlignment="1" applyProtection="1">
      <alignment horizontal="center" vertical="center"/>
    </xf>
    <xf numFmtId="0" fontId="26" fillId="2" borderId="3"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31" fillId="0" borderId="0" xfId="0" applyFont="1" applyFill="1" applyAlignment="1" applyProtection="1">
      <alignment horizontal="center" vertical="center" wrapText="1"/>
    </xf>
    <xf numFmtId="0" fontId="64" fillId="0" borderId="0" xfId="0" applyFont="1" applyFill="1" applyAlignment="1" applyProtection="1">
      <alignment horizontal="center" vertical="center"/>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30" fillId="0" borderId="0" xfId="0" applyFont="1" applyAlignment="1" applyProtection="1">
      <alignment horizontal="center" vertical="center"/>
    </xf>
    <xf numFmtId="0" fontId="10" fillId="0" borderId="0" xfId="0" applyFont="1" applyBorder="1" applyAlignment="1" applyProtection="1">
      <alignment horizontal="center" vertical="top" wrapText="1"/>
    </xf>
    <xf numFmtId="0" fontId="9" fillId="0" borderId="0" xfId="0" applyFont="1" applyBorder="1" applyAlignment="1" applyProtection="1">
      <alignment horizontal="left" vertical="top" wrapText="1"/>
    </xf>
    <xf numFmtId="0" fontId="0" fillId="0" borderId="1" xfId="0" applyBorder="1" applyAlignment="1" applyProtection="1">
      <alignment horizontal="left"/>
    </xf>
    <xf numFmtId="0" fontId="44" fillId="0" borderId="0" xfId="1" applyFont="1" applyFill="1" applyAlignment="1" applyProtection="1">
      <alignment horizontal="left" vertical="top" wrapText="1"/>
    </xf>
    <xf numFmtId="0" fontId="0" fillId="0" borderId="0" xfId="0" applyAlignment="1" applyProtection="1">
      <alignment horizontal="left" vertical="top" wrapText="1"/>
    </xf>
    <xf numFmtId="0" fontId="18" fillId="0" borderId="0" xfId="0" applyFont="1" applyAlignment="1" applyProtection="1">
      <alignment horizontal="left" vertical="top"/>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24" fillId="0" borderId="6" xfId="0" applyFont="1" applyBorder="1" applyAlignment="1" applyProtection="1">
      <alignment horizontal="center" vertical="center" wrapText="1"/>
    </xf>
    <xf numFmtId="0" fontId="59" fillId="0" borderId="0" xfId="0" applyFont="1" applyFill="1" applyBorder="1" applyAlignment="1" applyProtection="1">
      <alignment horizontal="center" vertical="top"/>
    </xf>
    <xf numFmtId="0" fontId="0" fillId="0" borderId="1" xfId="0" applyFont="1" applyBorder="1" applyAlignment="1" applyProtection="1">
      <alignment horizontal="left" vertical="top" wrapText="1"/>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0" fillId="0" borderId="3" xfId="0" applyBorder="1" applyAlignment="1" applyProtection="1">
      <alignment horizontal="center"/>
    </xf>
    <xf numFmtId="0" fontId="0" fillId="0" borderId="4" xfId="0" applyBorder="1" applyAlignment="1" applyProtection="1">
      <alignment horizontal="center"/>
    </xf>
    <xf numFmtId="0" fontId="58" fillId="0" borderId="0" xfId="0" applyFont="1" applyFill="1" applyBorder="1" applyAlignment="1" applyProtection="1">
      <alignment horizontal="left" vertical="top" wrapText="1"/>
    </xf>
    <xf numFmtId="0" fontId="9" fillId="0" borderId="0" xfId="0" applyFont="1" applyBorder="1" applyAlignment="1" applyProtection="1">
      <alignment horizontal="left" vertical="center" wrapText="1"/>
    </xf>
    <xf numFmtId="0" fontId="30" fillId="2" borderId="6" xfId="0" applyFont="1" applyFill="1" applyBorder="1" applyAlignment="1" applyProtection="1">
      <alignment horizontal="left" vertical="top" wrapText="1"/>
    </xf>
    <xf numFmtId="0" fontId="30" fillId="2" borderId="7" xfId="0" applyFont="1" applyFill="1" applyBorder="1" applyAlignment="1" applyProtection="1">
      <alignment horizontal="left" vertical="top" wrapText="1"/>
    </xf>
    <xf numFmtId="0" fontId="9" fillId="0" borderId="0" xfId="0" applyFont="1" applyFill="1" applyAlignment="1" applyProtection="1">
      <alignment horizontal="left"/>
    </xf>
    <xf numFmtId="0" fontId="31" fillId="0" borderId="0" xfId="0" applyFont="1" applyBorder="1" applyAlignment="1" applyProtection="1">
      <alignment horizontal="left" vertical="top" wrapText="1"/>
    </xf>
    <xf numFmtId="0" fontId="110" fillId="2" borderId="3" xfId="0" applyFont="1" applyFill="1" applyBorder="1" applyAlignment="1" applyProtection="1">
      <alignment horizontal="center" vertical="center"/>
    </xf>
    <xf numFmtId="0" fontId="110" fillId="2" borderId="6" xfId="0" applyFont="1" applyFill="1" applyBorder="1" applyAlignment="1" applyProtection="1">
      <alignment horizontal="center" vertical="center"/>
    </xf>
    <xf numFmtId="0" fontId="41" fillId="2" borderId="3" xfId="1" applyFont="1" applyFill="1" applyBorder="1" applyAlignment="1" applyProtection="1">
      <alignment horizontal="left" vertical="top" wrapText="1"/>
    </xf>
    <xf numFmtId="0" fontId="41" fillId="2" borderId="4" xfId="1"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111" fillId="2" borderId="15" xfId="0" applyFont="1" applyFill="1" applyBorder="1" applyAlignment="1" applyProtection="1">
      <alignment horizontal="center" vertical="center"/>
    </xf>
    <xf numFmtId="0" fontId="111"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12" fillId="0" borderId="0" xfId="0" applyFont="1" applyAlignment="1" applyProtection="1">
      <alignment horizontal="left" vertical="top" wrapText="1"/>
    </xf>
    <xf numFmtId="0" fontId="0" fillId="0" borderId="0" xfId="0" applyFont="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0" fillId="2" borderId="1" xfId="0" applyFill="1" applyBorder="1" applyAlignment="1" applyProtection="1">
      <alignment horizontal="left" vertical="top" wrapText="1"/>
      <protection locked="0"/>
    </xf>
    <xf numFmtId="0" fontId="48" fillId="0" borderId="0" xfId="0" applyFont="1" applyAlignment="1" applyProtection="1">
      <alignment horizontal="left"/>
    </xf>
    <xf numFmtId="9" fontId="30" fillId="2" borderId="11" xfId="0" applyNumberFormat="1" applyFont="1" applyFill="1" applyBorder="1" applyAlignment="1" applyProtection="1">
      <alignment horizontal="left" vertical="center" wrapText="1"/>
    </xf>
    <xf numFmtId="9" fontId="30" fillId="2" borderId="12" xfId="0" applyNumberFormat="1"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0" borderId="0" xfId="0" applyFill="1" applyBorder="1" applyAlignment="1" applyProtection="1">
      <alignment horizontal="center" vertical="top" wrapText="1"/>
      <protection locked="0"/>
    </xf>
    <xf numFmtId="0" fontId="112" fillId="2" borderId="15" xfId="0" applyFont="1" applyFill="1" applyBorder="1" applyAlignment="1" applyProtection="1">
      <alignment horizontal="center" vertical="center" wrapText="1"/>
    </xf>
    <xf numFmtId="0" fontId="112"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30" fillId="0" borderId="1" xfId="0" applyFont="1" applyBorder="1" applyAlignment="1" applyProtection="1">
      <alignment horizontal="center" vertical="top" wrapText="1"/>
    </xf>
    <xf numFmtId="0" fontId="9" fillId="0" borderId="1" xfId="0" applyFont="1" applyBorder="1" applyAlignment="1" applyProtection="1">
      <alignment horizontal="left" vertical="top"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30" fillId="0" borderId="11"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30" fillId="0" borderId="15" xfId="0" applyFont="1" applyBorder="1" applyAlignment="1" applyProtection="1">
      <alignment horizontal="center" vertical="top" wrapText="1"/>
    </xf>
    <xf numFmtId="0" fontId="30" fillId="0" borderId="11" xfId="0" applyFont="1" applyBorder="1" applyAlignment="1" applyProtection="1">
      <alignment horizontal="center" vertical="top" wrapText="1"/>
    </xf>
    <xf numFmtId="0" fontId="30" fillId="0" borderId="12" xfId="0" applyFont="1" applyBorder="1" applyAlignment="1" applyProtection="1">
      <alignment horizontal="center"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11" xfId="1" applyFill="1" applyBorder="1" applyAlignment="1">
      <alignment horizontal="center"/>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9" fillId="0" borderId="4" xfId="0" applyFont="1" applyBorder="1" applyAlignment="1" applyProtection="1">
      <alignment horizontal="left" vertical="top" wrapText="1"/>
    </xf>
    <xf numFmtId="0" fontId="21" fillId="0" borderId="0" xfId="0" applyFont="1" applyAlignment="1" applyProtection="1">
      <alignment horizontal="left" vertical="top" wrapText="1"/>
    </xf>
    <xf numFmtId="0" fontId="0" fillId="0" borderId="4" xfId="0"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9" xfId="0" applyFont="1"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9"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9"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29" fillId="0" borderId="0" xfId="2" applyFont="1" applyBorder="1" applyAlignment="1" applyProtection="1">
      <alignment horizontal="center" vertical="center" textRotation="90"/>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9" fillId="0" borderId="13" xfId="2" applyFont="1" applyBorder="1" applyAlignment="1" applyProtection="1">
      <alignment horizontal="center" vertical="top" wrapText="1"/>
    </xf>
    <xf numFmtId="0" fontId="29" fillId="0" borderId="17" xfId="2" applyFont="1" applyBorder="1" applyAlignment="1" applyProtection="1">
      <alignment horizontal="center" vertical="top" wrapText="1"/>
    </xf>
    <xf numFmtId="0" fontId="29" fillId="0" borderId="16" xfId="2" applyFont="1" applyBorder="1" applyAlignment="1" applyProtection="1">
      <alignment horizontal="center" vertical="top" wrapText="1"/>
    </xf>
    <xf numFmtId="2" fontId="28" fillId="3" borderId="13" xfId="2" applyNumberFormat="1" applyFont="1" applyFill="1" applyBorder="1" applyAlignment="1" applyProtection="1">
      <alignment horizontal="center" vertical="center"/>
      <protection hidden="1"/>
    </xf>
    <xf numFmtId="2" fontId="28" fillId="3" borderId="16" xfId="2" applyNumberFormat="1" applyFont="1" applyFill="1" applyBorder="1" applyAlignment="1" applyProtection="1">
      <alignment horizontal="center" vertical="center"/>
      <protection hidden="1"/>
    </xf>
    <xf numFmtId="0" fontId="29" fillId="0" borderId="13" xfId="2" applyFont="1" applyBorder="1" applyAlignment="1" applyProtection="1">
      <alignment horizontal="left" vertical="top"/>
    </xf>
    <xf numFmtId="0" fontId="29" fillId="0" borderId="17" xfId="2" applyFont="1" applyBorder="1" applyAlignment="1" applyProtection="1">
      <alignment horizontal="left" vertical="top"/>
    </xf>
    <xf numFmtId="0" fontId="29" fillId="0" borderId="16" xfId="2" applyFont="1" applyBorder="1" applyAlignment="1" applyProtection="1">
      <alignment horizontal="left" vertical="top"/>
    </xf>
    <xf numFmtId="0" fontId="29" fillId="0" borderId="13" xfId="2" applyFont="1" applyBorder="1" applyAlignment="1" applyProtection="1">
      <alignment horizontal="left" vertical="top" wrapText="1"/>
    </xf>
    <xf numFmtId="0" fontId="29" fillId="0" borderId="17" xfId="2" applyFont="1" applyBorder="1" applyAlignment="1" applyProtection="1">
      <alignment horizontal="left" vertical="top" wrapText="1"/>
    </xf>
    <xf numFmtId="2" fontId="28" fillId="3" borderId="13" xfId="2" applyNumberFormat="1" applyFont="1" applyFill="1" applyBorder="1" applyAlignment="1" applyProtection="1">
      <alignment horizontal="center" vertical="center" wrapText="1"/>
      <protection hidden="1"/>
    </xf>
    <xf numFmtId="2" fontId="28" fillId="3" borderId="17" xfId="2" applyNumberFormat="1" applyFont="1" applyFill="1" applyBorder="1" applyAlignment="1" applyProtection="1">
      <alignment horizontal="center" vertical="center" wrapText="1"/>
      <protection hidden="1"/>
    </xf>
    <xf numFmtId="2" fontId="28" fillId="3" borderId="16" xfId="2" applyNumberFormat="1" applyFont="1" applyFill="1" applyBorder="1" applyAlignment="1" applyProtection="1">
      <alignment horizontal="center" vertical="center" wrapText="1"/>
      <protection hidden="1"/>
    </xf>
    <xf numFmtId="2" fontId="28" fillId="3" borderId="17" xfId="2" applyNumberFormat="1" applyFont="1" applyFill="1" applyBorder="1" applyAlignment="1" applyProtection="1">
      <alignment horizontal="center" vertical="center"/>
      <protection hidden="1"/>
    </xf>
    <xf numFmtId="0" fontId="28" fillId="0" borderId="15" xfId="2" applyFont="1" applyBorder="1" applyAlignment="1" applyProtection="1">
      <alignment horizontal="left" vertical="top"/>
    </xf>
    <xf numFmtId="0" fontId="0" fillId="0" borderId="12" xfId="0" applyBorder="1" applyAlignment="1" applyProtection="1">
      <alignment horizontal="left" vertical="top"/>
    </xf>
    <xf numFmtId="0" fontId="29" fillId="0" borderId="1" xfId="2" applyFont="1" applyBorder="1" applyAlignment="1" applyProtection="1">
      <alignment horizontal="left" vertical="top" wrapText="1"/>
    </xf>
    <xf numFmtId="0" fontId="29" fillId="5" borderId="11" xfId="2" applyFont="1" applyFill="1" applyBorder="1" applyAlignment="1" applyProtection="1">
      <alignment horizontal="left" vertical="top" wrapText="1"/>
      <protection hidden="1"/>
    </xf>
    <xf numFmtId="0" fontId="29" fillId="5" borderId="12" xfId="2" applyFont="1" applyFill="1" applyBorder="1" applyAlignment="1" applyProtection="1">
      <alignment horizontal="left" vertical="top" wrapText="1"/>
      <protection hidden="1"/>
    </xf>
    <xf numFmtId="0" fontId="29" fillId="0" borderId="16"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9" fillId="0" borderId="15" xfId="2" applyFont="1" applyBorder="1" applyAlignment="1" applyProtection="1">
      <alignment horizontal="left" vertical="top" wrapText="1"/>
    </xf>
    <xf numFmtId="0" fontId="28" fillId="0" borderId="15" xfId="2" applyFont="1" applyFill="1" applyBorder="1" applyAlignment="1" applyProtection="1">
      <alignment horizontal="left" vertical="top" wrapText="1"/>
    </xf>
    <xf numFmtId="0" fontId="34" fillId="5" borderId="3" xfId="2" applyFont="1" applyFill="1" applyBorder="1" applyAlignment="1" applyProtection="1">
      <alignment horizontal="left" vertical="top" wrapText="1"/>
    </xf>
    <xf numFmtId="0" fontId="34" fillId="5" borderId="4" xfId="2" applyFont="1" applyFill="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9" fillId="0" borderId="15" xfId="2" applyFont="1" applyBorder="1" applyAlignment="1" applyProtection="1">
      <alignment horizontal="left" vertical="top"/>
    </xf>
    <xf numFmtId="0" fontId="29" fillId="0" borderId="13" xfId="0" applyFont="1" applyBorder="1" applyAlignment="1" applyProtection="1">
      <alignment horizontal="left" vertical="top" wrapText="1"/>
    </xf>
    <xf numFmtId="0" fontId="29" fillId="0" borderId="16" xfId="0" applyFont="1" applyBorder="1" applyAlignment="1" applyProtection="1">
      <alignment horizontal="left" vertical="top" wrapText="1"/>
    </xf>
    <xf numFmtId="0" fontId="6" fillId="0" borderId="15" xfId="0" applyFont="1" applyBorder="1" applyAlignment="1" applyProtection="1">
      <alignment horizontal="left" vertical="top"/>
    </xf>
    <xf numFmtId="0" fontId="30" fillId="0" borderId="0" xfId="2" applyFont="1" applyAlignment="1" applyProtection="1">
      <alignment horizontal="center" vertical="top"/>
    </xf>
    <xf numFmtId="0" fontId="31"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9" fillId="2" borderId="3" xfId="2" applyFont="1" applyFill="1" applyBorder="1" applyAlignment="1" applyProtection="1">
      <alignment horizontal="left" vertical="top" wrapText="1"/>
    </xf>
    <xf numFmtId="0" fontId="29" fillId="2" borderId="4" xfId="2" applyFont="1" applyFill="1" applyBorder="1" applyAlignment="1" applyProtection="1">
      <alignment horizontal="left" vertical="top" wrapText="1"/>
    </xf>
    <xf numFmtId="0" fontId="29" fillId="2" borderId="6" xfId="2" applyFont="1" applyFill="1" applyBorder="1" applyAlignment="1" applyProtection="1">
      <alignment horizontal="left" vertical="top" wrapText="1"/>
    </xf>
    <xf numFmtId="0" fontId="29" fillId="2" borderId="7" xfId="2" applyFont="1" applyFill="1" applyBorder="1" applyAlignment="1" applyProtection="1">
      <alignment horizontal="left" vertical="top" wrapText="1"/>
    </xf>
    <xf numFmtId="0" fontId="28" fillId="2" borderId="15" xfId="2" applyFont="1" applyFill="1" applyBorder="1" applyAlignment="1" applyProtection="1">
      <alignment horizontal="left" vertical="top" wrapText="1"/>
      <protection hidden="1"/>
    </xf>
    <xf numFmtId="0" fontId="28" fillId="2" borderId="11" xfId="2" applyFont="1" applyFill="1" applyBorder="1" applyAlignment="1" applyProtection="1">
      <alignment horizontal="left" vertical="top" wrapText="1"/>
      <protection hidden="1"/>
    </xf>
    <xf numFmtId="0" fontId="28" fillId="2" borderId="12" xfId="2" applyFont="1" applyFill="1" applyBorder="1" applyAlignment="1" applyProtection="1">
      <alignment horizontal="left" vertical="top" wrapText="1"/>
      <protection hidden="1"/>
    </xf>
    <xf numFmtId="0" fontId="29" fillId="0" borderId="11" xfId="2" applyFont="1" applyBorder="1" applyAlignment="1" applyProtection="1">
      <alignment horizontal="left" vertical="top" wrapText="1"/>
    </xf>
    <xf numFmtId="0" fontId="29" fillId="0" borderId="12" xfId="2" applyFont="1" applyBorder="1" applyAlignment="1" applyProtection="1">
      <alignment horizontal="left" vertical="top" wrapText="1"/>
    </xf>
    <xf numFmtId="0" fontId="29" fillId="0" borderId="14" xfId="2" applyFont="1" applyBorder="1" applyAlignment="1" applyProtection="1">
      <alignment horizontal="left" vertical="top" wrapText="1"/>
    </xf>
    <xf numFmtId="0" fontId="29" fillId="0" borderId="3" xfId="2" applyFont="1" applyBorder="1" applyAlignment="1" applyProtection="1">
      <alignment horizontal="left" vertical="top"/>
    </xf>
    <xf numFmtId="0" fontId="29" fillId="0" borderId="4" xfId="2" applyFont="1" applyBorder="1" applyAlignment="1" applyProtection="1">
      <alignment horizontal="left" vertical="top"/>
    </xf>
    <xf numFmtId="0" fontId="29" fillId="0" borderId="5" xfId="2" applyFont="1" applyBorder="1" applyAlignment="1" applyProtection="1">
      <alignment horizontal="left" vertical="top"/>
    </xf>
    <xf numFmtId="0" fontId="29" fillId="0" borderId="6" xfId="2" applyFont="1" applyBorder="1" applyAlignment="1" applyProtection="1">
      <alignment horizontal="left" vertical="top"/>
    </xf>
    <xf numFmtId="0" fontId="29" fillId="0" borderId="7" xfId="2" applyFont="1" applyBorder="1" applyAlignment="1" applyProtection="1">
      <alignment horizontal="left" vertical="top"/>
    </xf>
    <xf numFmtId="0" fontId="28" fillId="3" borderId="13" xfId="2" applyFont="1" applyFill="1" applyBorder="1" applyAlignment="1" applyProtection="1">
      <alignment horizontal="center" vertical="center"/>
      <protection hidden="1"/>
    </xf>
    <xf numFmtId="0" fontId="28" fillId="3" borderId="16" xfId="2" applyFont="1" applyFill="1" applyBorder="1" applyAlignment="1" applyProtection="1">
      <alignment horizontal="center" vertical="center"/>
      <protection hidden="1"/>
    </xf>
    <xf numFmtId="0" fontId="29" fillId="0" borderId="3" xfId="2" applyFont="1" applyBorder="1" applyAlignment="1" applyProtection="1">
      <alignment horizontal="left" vertical="top" wrapText="1"/>
    </xf>
    <xf numFmtId="0" fontId="28" fillId="5" borderId="6" xfId="2" applyFill="1" applyBorder="1" applyAlignment="1" applyProtection="1">
      <alignment horizontal="left" vertical="top"/>
    </xf>
    <xf numFmtId="0" fontId="29" fillId="0" borderId="0" xfId="2" applyFont="1" applyFill="1" applyBorder="1" applyAlignment="1" applyProtection="1">
      <alignment horizontal="left" vertical="top" wrapText="1"/>
    </xf>
    <xf numFmtId="0" fontId="29" fillId="0" borderId="9" xfId="2" applyFont="1" applyFill="1" applyBorder="1" applyAlignment="1" applyProtection="1">
      <alignment horizontal="left" vertical="top" wrapText="1"/>
    </xf>
    <xf numFmtId="0" fontId="28" fillId="5" borderId="8"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8" fillId="5" borderId="6" xfId="2" applyFill="1" applyBorder="1" applyAlignment="1" applyProtection="1">
      <alignment horizontal="center"/>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75">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Radio" firstButton="1" fmlaLink="$AD$46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50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D$52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D$535" lockText="1" noThreeD="1"/>
</file>

<file path=xl/ctrlProps/ctrlProp12.xml><?xml version="1.0" encoding="utf-8"?>
<formControlPr xmlns="http://schemas.microsoft.com/office/spreadsheetml/2009/9/main" objectType="CheckBox" fmlaLink="$AD$536" lockText="1" noThreeD="1"/>
</file>

<file path=xl/ctrlProps/ctrlProp13.xml><?xml version="1.0" encoding="utf-8"?>
<formControlPr xmlns="http://schemas.microsoft.com/office/spreadsheetml/2009/9/main" objectType="CheckBox" fmlaLink="$AD$537" lockText="1" noThreeD="1"/>
</file>

<file path=xl/ctrlProps/ctrlProp14.xml><?xml version="1.0" encoding="utf-8"?>
<formControlPr xmlns="http://schemas.microsoft.com/office/spreadsheetml/2009/9/main" objectType="CheckBox" fmlaLink="$AE$537" lockText="1" noThreeD="1"/>
</file>

<file path=xl/ctrlProps/ctrlProp15.xml><?xml version="1.0" encoding="utf-8"?>
<formControlPr xmlns="http://schemas.microsoft.com/office/spreadsheetml/2009/9/main" objectType="CheckBox" fmlaLink="$AE$535" lockText="1" noThreeD="1"/>
</file>

<file path=xl/ctrlProps/ctrlProp16.xml><?xml version="1.0" encoding="utf-8"?>
<formControlPr xmlns="http://schemas.microsoft.com/office/spreadsheetml/2009/9/main" objectType="CheckBox" fmlaLink="$AE$536" lockText="1" noThreeD="1"/>
</file>

<file path=xl/ctrlProps/ctrlProp17.xml><?xml version="1.0" encoding="utf-8"?>
<formControlPr xmlns="http://schemas.microsoft.com/office/spreadsheetml/2009/9/main" objectType="CheckBox" fmlaLink="$AD$540" lockText="1" noThreeD="1"/>
</file>

<file path=xl/ctrlProps/ctrlProp18.xml><?xml version="1.0" encoding="utf-8"?>
<formControlPr xmlns="http://schemas.microsoft.com/office/spreadsheetml/2009/9/main" objectType="CheckBox" fmlaLink="$AD$541" lockText="1" noThreeD="1"/>
</file>

<file path=xl/ctrlProps/ctrlProp19.xml><?xml version="1.0" encoding="utf-8"?>
<formControlPr xmlns="http://schemas.microsoft.com/office/spreadsheetml/2009/9/main" objectType="CheckBox" fmlaLink="$AE$540" lockText="1" noThreeD="1"/>
</file>

<file path=xl/ctrlProps/ctrlProp20.xml><?xml version="1.0" encoding="utf-8"?>
<formControlPr xmlns="http://schemas.microsoft.com/office/spreadsheetml/2009/9/main" objectType="CheckBox" fmlaLink="$AE$541" lockText="1" noThreeD="1"/>
</file>

<file path=xl/ctrlProps/ctrlProp21.xml><?xml version="1.0" encoding="utf-8"?>
<formControlPr xmlns="http://schemas.microsoft.com/office/spreadsheetml/2009/9/main" objectType="CheckBox" fmlaLink="$AD$542" lockText="1" noThreeD="1"/>
</file>

<file path=xl/ctrlProps/ctrlProp22.xml><?xml version="1.0" encoding="utf-8"?>
<formControlPr xmlns="http://schemas.microsoft.com/office/spreadsheetml/2009/9/main" objectType="CheckBox" fmlaLink="$AE$542" lockText="1" noThreeD="1"/>
</file>

<file path=xl/ctrlProps/ctrlProp23.xml><?xml version="1.0" encoding="utf-8"?>
<formControlPr xmlns="http://schemas.microsoft.com/office/spreadsheetml/2009/9/main" objectType="CheckBox" fmlaLink="$AD$53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AD$504" lockText="1" noThreeD="1"/>
</file>

<file path=xl/ctrlProps/ctrlProp28.xml><?xml version="1.0" encoding="utf-8"?>
<formControlPr xmlns="http://schemas.microsoft.com/office/spreadsheetml/2009/9/main" objectType="CheckBox" fmlaLink="$AD$505" lockText="1" noThreeD="1"/>
</file>

<file path=xl/ctrlProps/ctrlProp29.xml><?xml version="1.0" encoding="utf-8"?>
<formControlPr xmlns="http://schemas.microsoft.com/office/spreadsheetml/2009/9/main" objectType="CheckBox" fmlaLink="$AD$506" lockText="1" noThreeD="1"/>
</file>

<file path=xl/ctrlProps/ctrlProp30.xml><?xml version="1.0" encoding="utf-8"?>
<formControlPr xmlns="http://schemas.microsoft.com/office/spreadsheetml/2009/9/main" objectType="CheckBox" fmlaLink="$AD$507" lockText="1" noThreeD="1"/>
</file>

<file path=xl/ctrlProps/ctrlProp31.xml><?xml version="1.0" encoding="utf-8"?>
<formControlPr xmlns="http://schemas.microsoft.com/office/spreadsheetml/2009/9/main" objectType="CheckBox" fmlaLink="$AD$509" lockText="1" noThreeD="1"/>
</file>

<file path=xl/ctrlProps/ctrlProp32.xml><?xml version="1.0" encoding="utf-8"?>
<formControlPr xmlns="http://schemas.microsoft.com/office/spreadsheetml/2009/9/main" objectType="CheckBox" fmlaLink="$AD$508" lockText="1" noThreeD="1"/>
</file>

<file path=xl/ctrlProps/ctrlProp33.xml><?xml version="1.0" encoding="utf-8"?>
<formControlPr xmlns="http://schemas.microsoft.com/office/spreadsheetml/2009/9/main" objectType="Radio" firstButton="1" fmlaLink="$AD$47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D$48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54" lockText="1" noThreeD="1"/>
</file>

<file path=xl/ctrlProps/ctrlProp45.xml><?xml version="1.0" encoding="utf-8"?>
<formControlPr xmlns="http://schemas.microsoft.com/office/spreadsheetml/2009/9/main" objectType="CheckBox" fmlaLink="$AE$54" lockText="1" noThreeD="1"/>
</file>

<file path=xl/ctrlProps/ctrlProp46.xml><?xml version="1.0" encoding="utf-8"?>
<formControlPr xmlns="http://schemas.microsoft.com/office/spreadsheetml/2009/9/main" objectType="CheckBox" fmlaLink="$AE$5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fmlaLink="$AE$56"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E$58" lockText="1" noThreeD="1"/>
</file>

<file path=xl/ctrlProps/ctrlProp62.xml><?xml version="1.0" encoding="utf-8"?>
<formControlPr xmlns="http://schemas.microsoft.com/office/spreadsheetml/2009/9/main" objectType="CheckBox" fmlaLink="$AE$57" lockText="1" noThreeD="1"/>
</file>

<file path=xl/ctrlProps/ctrlProp63.xml><?xml version="1.0" encoding="utf-8"?>
<formControlPr xmlns="http://schemas.microsoft.com/office/spreadsheetml/2009/9/main" objectType="CheckBox" fmlaLink="$AE$52" lockText="1" noThreeD="1"/>
</file>

<file path=xl/ctrlProps/ctrlProp64.xml><?xml version="1.0" encoding="utf-8"?>
<formControlPr xmlns="http://schemas.microsoft.com/office/spreadsheetml/2009/9/main" objectType="CheckBox" fmlaLink="$AE$59" lockText="1" noThreeD="1"/>
</file>

<file path=xl/ctrlProps/ctrlProp65.xml><?xml version="1.0" encoding="utf-8"?>
<formControlPr xmlns="http://schemas.microsoft.com/office/spreadsheetml/2009/9/main" objectType="CheckBox" fmlaLink="$AE$63" lockText="1" noThreeD="1"/>
</file>

<file path=xl/ctrlProps/ctrlProp66.xml><?xml version="1.0" encoding="utf-8"?>
<formControlPr xmlns="http://schemas.microsoft.com/office/spreadsheetml/2009/9/main" objectType="CheckBox" fmlaLink="$AE$60" lockText="1" noThreeD="1"/>
</file>

<file path=xl/ctrlProps/ctrlProp67.xml><?xml version="1.0" encoding="utf-8"?>
<formControlPr xmlns="http://schemas.microsoft.com/office/spreadsheetml/2009/9/main" objectType="CheckBox" fmlaLink="$AE$61" lockText="1" noThreeD="1"/>
</file>

<file path=xl/ctrlProps/ctrlProp68.xml><?xml version="1.0" encoding="utf-8"?>
<formControlPr xmlns="http://schemas.microsoft.com/office/spreadsheetml/2009/9/main" objectType="CheckBox" fmlaLink="$AE$62" lockText="1" noThreeD="1"/>
</file>

<file path=xl/ctrlProps/ctrlProp69.xml><?xml version="1.0" encoding="utf-8"?>
<formControlPr xmlns="http://schemas.microsoft.com/office/spreadsheetml/2009/9/main" objectType="CheckBox" fmlaLink="$AE$64" lockText="1" noThreeD="1"/>
</file>

<file path=xl/ctrlProps/ctrlProp70.xml><?xml version="1.0" encoding="utf-8"?>
<formControlPr xmlns="http://schemas.microsoft.com/office/spreadsheetml/2009/9/main" objectType="CheckBox" fmlaLink="$AE$65"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AE$45" lockText="1" noThreeD="1"/>
</file>

<file path=xl/ctrlProps/ctrlProp76.xml><?xml version="1.0" encoding="utf-8"?>
<formControlPr xmlns="http://schemas.microsoft.com/office/spreadsheetml/2009/9/main" objectType="CheckBox" fmlaLink="$AE$68" lockText="1" noThreeD="1"/>
</file>

<file path=xl/ctrlProps/ctrlProp77.xml><?xml version="1.0" encoding="utf-8"?>
<formControlPr xmlns="http://schemas.microsoft.com/office/spreadsheetml/2009/9/main" objectType="CheckBox" fmlaLink="$AE$69"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AE$70" lockText="1" noThreeD="1"/>
</file>

<file path=xl/ctrlProps/ctrlProp82.xml><?xml version="1.0" encoding="utf-8"?>
<formControlPr xmlns="http://schemas.microsoft.com/office/spreadsheetml/2009/9/main" objectType="CheckBox" fmlaLink="$AE$71" lockText="1" noThreeD="1"/>
</file>

<file path=xl/ctrlProps/ctrlProp83.xml><?xml version="1.0" encoding="utf-8"?>
<formControlPr xmlns="http://schemas.microsoft.com/office/spreadsheetml/2009/9/main" objectType="CheckBox" fmlaLink="$AE$7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AE$67" lockText="1" noThreeD="1"/>
</file>

<file path=xl/ctrlProps/ctrlProp87.xml><?xml version="1.0" encoding="utf-8"?>
<formControlPr xmlns="http://schemas.microsoft.com/office/spreadsheetml/2009/9/main" objectType="CheckBox" fmlaLink="$AE$66" lockText="1" noThreeD="1"/>
</file>

<file path=xl/ctrlProps/ctrlProp88.xml><?xml version="1.0" encoding="utf-8"?>
<formControlPr xmlns="http://schemas.microsoft.com/office/spreadsheetml/2009/9/main" objectType="Radio" firstButton="1" fmlaLink="$AD$57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D$584"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D$675" lockText="1" noThreeD="1"/>
</file>

<file path=xl/ctrlProps/ctrlProp95.xml><?xml version="1.0" encoding="utf-8"?>
<formControlPr xmlns="http://schemas.microsoft.com/office/spreadsheetml/2009/9/main" objectType="CheckBox" fmlaLink="$AD$679" lockText="1" noThreeD="1"/>
</file>

<file path=xl/ctrlProps/ctrlProp96.xml><?xml version="1.0" encoding="utf-8"?>
<formControlPr xmlns="http://schemas.microsoft.com/office/spreadsheetml/2009/9/main" objectType="CheckBox" fmlaLink="$AD$694" lockText="1" noThreeD="1"/>
</file>

<file path=xl/ctrlProps/ctrlProp97.xml><?xml version="1.0" encoding="utf-8"?>
<formControlPr xmlns="http://schemas.microsoft.com/office/spreadsheetml/2009/9/main" objectType="CheckBox" fmlaLink="$AD$698" lockText="1" noThreeD="1"/>
</file>

<file path=xl/ctrlProps/ctrlProp98.xml><?xml version="1.0" encoding="utf-8"?>
<formControlPr xmlns="http://schemas.microsoft.com/office/spreadsheetml/2009/9/main" objectType="CheckBox" fmlaLink="$AD$598" lockText="1" noThreeD="1"/>
</file>

<file path=xl/ctrlProps/ctrlProp99.xml><?xml version="1.0" encoding="utf-8"?>
<formControlPr xmlns="http://schemas.microsoft.com/office/spreadsheetml/2009/9/main" objectType="CheckBox" fmlaLink="$AD$602" lockText="1" noThreeD="1"/>
</file>

<file path=xl/ctrlProps/ctrlProp100.xml><?xml version="1.0" encoding="utf-8"?>
<formControlPr xmlns="http://schemas.microsoft.com/office/spreadsheetml/2009/9/main" objectType="CheckBox" fmlaLink="$AD$606" lockText="1" noThreeD="1"/>
</file>

<file path=xl/ctrlProps/ctrlProp101.xml><?xml version="1.0" encoding="utf-8"?>
<formControlPr xmlns="http://schemas.microsoft.com/office/spreadsheetml/2009/9/main" objectType="CheckBox" fmlaLink="$AD$621" lockText="1" noThreeD="1"/>
</file>

<file path=xl/ctrlProps/ctrlProp102.xml><?xml version="1.0" encoding="utf-8"?>
<formControlPr xmlns="http://schemas.microsoft.com/office/spreadsheetml/2009/9/main" objectType="CheckBox" fmlaLink="$AD$625" lockText="1" noThreeD="1"/>
</file>

<file path=xl/ctrlProps/ctrlProp103.xml><?xml version="1.0" encoding="utf-8"?>
<formControlPr xmlns="http://schemas.microsoft.com/office/spreadsheetml/2009/9/main" objectType="CheckBox" fmlaLink="$AD$629" lockText="1" noThreeD="1"/>
</file>

<file path=xl/ctrlProps/ctrlProp104.xml><?xml version="1.0" encoding="utf-8"?>
<formControlPr xmlns="http://schemas.microsoft.com/office/spreadsheetml/2009/9/main" objectType="CheckBox" fmlaLink="$AD$671" lockText="1" noThreeD="1"/>
</file>

<file path=xl/ctrlProps/ctrlProp105.xml><?xml version="1.0" encoding="utf-8"?>
<formControlPr xmlns="http://schemas.microsoft.com/office/spreadsheetml/2009/9/main" objectType="CheckBox" fmlaLink="$AD$690" lockText="1" noThreeD="1"/>
</file>

<file path=xl/ctrlProps/ctrlProp106.xml><?xml version="1.0" encoding="utf-8"?>
<formControlPr xmlns="http://schemas.microsoft.com/office/spreadsheetml/2009/9/main" objectType="CheckBox" fmlaLink="$AD$594" lockText="1" noThreeD="1"/>
</file>

<file path=xl/ctrlProps/ctrlProp107.xml><?xml version="1.0" encoding="utf-8"?>
<formControlPr xmlns="http://schemas.microsoft.com/office/spreadsheetml/2009/9/main" objectType="CheckBox" fmlaLink="$AD$613" lockText="1" noThreeD="1"/>
</file>

<file path=xl/ctrlProps/ctrlProp108.xml><?xml version="1.0" encoding="utf-8"?>
<formControlPr xmlns="http://schemas.microsoft.com/office/spreadsheetml/2009/9/main" objectType="CheckBox" fmlaLink="$AD$617"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D$63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D$484" lockText="1" noThreeD="1"/>
</file>

<file path=xl/ctrlProps/ctrlProp120.xml><?xml version="1.0" encoding="utf-8"?>
<formControlPr xmlns="http://schemas.microsoft.com/office/spreadsheetml/2009/9/main" objectType="Radio" firstButton="1" fmlaLink="$AD$652"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fmlaLink="$AD$665"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D$686" lockText="1" noThreeD="1"/>
</file>

<file path=xl/ctrlProps/ctrlProp125.xml><?xml version="1.0" encoding="utf-8"?>
<formControlPr xmlns="http://schemas.microsoft.com/office/spreadsheetml/2009/9/main" objectType="Radio" firstButton="1" fmlaLink="$AD$644"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AE$74"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fmlaLink="$AE$75"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CheckBox" fmlaLink="$AE$7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459</xdr:row>
          <xdr:rowOff>12700</xdr:rowOff>
        </xdr:from>
        <xdr:to>
          <xdr:col>47</xdr:col>
          <xdr:colOff>12700</xdr:colOff>
          <xdr:row>460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12700</xdr:rowOff>
        </xdr:from>
        <xdr:to>
          <xdr:col>47</xdr:col>
          <xdr:colOff>12700</xdr:colOff>
          <xdr:row>460</xdr:row>
          <xdr:rowOff>241300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461</xdr:row>
          <xdr:rowOff>12700</xdr:rowOff>
        </xdr:from>
        <xdr:to>
          <xdr:col>47</xdr:col>
          <xdr:colOff>12700</xdr:colOff>
          <xdr:row>462</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462</xdr:row>
          <xdr:rowOff>12700</xdr:rowOff>
        </xdr:from>
        <xdr:to>
          <xdr:col>47</xdr:col>
          <xdr:colOff>12700</xdr:colOff>
          <xdr:row>463</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12700</xdr:rowOff>
        </xdr:from>
        <xdr:to>
          <xdr:col>47</xdr:col>
          <xdr:colOff>12700</xdr:colOff>
          <xdr:row>501</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12700</xdr:rowOff>
        </xdr:from>
        <xdr:to>
          <xdr:col>47</xdr:col>
          <xdr:colOff>12700</xdr:colOff>
          <xdr:row>502</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12700</xdr:rowOff>
        </xdr:from>
        <xdr:to>
          <xdr:col>47</xdr:col>
          <xdr:colOff>12700</xdr:colOff>
          <xdr:row>519</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12700</xdr:rowOff>
        </xdr:from>
        <xdr:to>
          <xdr:col>47</xdr:col>
          <xdr:colOff>12700</xdr:colOff>
          <xdr:row>521</xdr:row>
          <xdr:rowOff>50800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0</xdr:rowOff>
        </xdr:from>
        <xdr:to>
          <xdr:col>47</xdr:col>
          <xdr:colOff>12700</xdr:colOff>
          <xdr:row>463</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0</xdr:rowOff>
        </xdr:from>
        <xdr:to>
          <xdr:col>47</xdr:col>
          <xdr:colOff>12700</xdr:colOff>
          <xdr:row>502</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534</xdr:row>
          <xdr:rowOff>0</xdr:rowOff>
        </xdr:from>
        <xdr:to>
          <xdr:col>1</xdr:col>
          <xdr:colOff>12700</xdr:colOff>
          <xdr:row>535</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535</xdr:row>
          <xdr:rowOff>0</xdr:rowOff>
        </xdr:from>
        <xdr:to>
          <xdr:col>1</xdr:col>
          <xdr:colOff>12700</xdr:colOff>
          <xdr:row>535</xdr:row>
          <xdr:rowOff>279400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536</xdr:row>
          <xdr:rowOff>0</xdr:rowOff>
        </xdr:from>
        <xdr:to>
          <xdr:col>1</xdr:col>
          <xdr:colOff>12700</xdr:colOff>
          <xdr:row>537</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536</xdr:row>
          <xdr:rowOff>0</xdr:rowOff>
        </xdr:from>
        <xdr:to>
          <xdr:col>13</xdr:col>
          <xdr:colOff>0</xdr:colOff>
          <xdr:row>537</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0</xdr:rowOff>
        </xdr:from>
        <xdr:to>
          <xdr:col>13</xdr:col>
          <xdr:colOff>0</xdr:colOff>
          <xdr:row>535</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535</xdr:row>
          <xdr:rowOff>0</xdr:rowOff>
        </xdr:from>
        <xdr:to>
          <xdr:col>13</xdr:col>
          <xdr:colOff>0</xdr:colOff>
          <xdr:row>535</xdr:row>
          <xdr:rowOff>279400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539</xdr:row>
          <xdr:rowOff>0</xdr:rowOff>
        </xdr:from>
        <xdr:to>
          <xdr:col>1</xdr:col>
          <xdr:colOff>12700</xdr:colOff>
          <xdr:row>540</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540</xdr:row>
          <xdr:rowOff>0</xdr:rowOff>
        </xdr:from>
        <xdr:to>
          <xdr:col>1</xdr:col>
          <xdr:colOff>12700</xdr:colOff>
          <xdr:row>541</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13</xdr:col>
          <xdr:colOff>0</xdr:colOff>
          <xdr:row>540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540</xdr:row>
          <xdr:rowOff>0</xdr:rowOff>
        </xdr:from>
        <xdr:to>
          <xdr:col>13</xdr:col>
          <xdr:colOff>0</xdr:colOff>
          <xdr:row>541</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541</xdr:row>
          <xdr:rowOff>0</xdr:rowOff>
        </xdr:from>
        <xdr:to>
          <xdr:col>1</xdr:col>
          <xdr:colOff>12700</xdr:colOff>
          <xdr:row>542</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541</xdr:row>
          <xdr:rowOff>0</xdr:rowOff>
        </xdr:from>
        <xdr:to>
          <xdr:col>13</xdr:col>
          <xdr:colOff>0</xdr:colOff>
          <xdr:row>542</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537</xdr:row>
          <xdr:rowOff>0</xdr:rowOff>
        </xdr:from>
        <xdr:to>
          <xdr:col>1</xdr:col>
          <xdr:colOff>12700</xdr:colOff>
          <xdr:row>538</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521</xdr:row>
          <xdr:rowOff>12700</xdr:rowOff>
        </xdr:from>
        <xdr:to>
          <xdr:col>47</xdr:col>
          <xdr:colOff>12700</xdr:colOff>
          <xdr:row>522</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522</xdr:row>
          <xdr:rowOff>12700</xdr:rowOff>
        </xdr:from>
        <xdr:to>
          <xdr:col>47</xdr:col>
          <xdr:colOff>12700</xdr:colOff>
          <xdr:row>522</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0</xdr:rowOff>
        </xdr:from>
        <xdr:to>
          <xdr:col>47</xdr:col>
          <xdr:colOff>12700</xdr:colOff>
          <xdr:row>523</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0</xdr:rowOff>
        </xdr:from>
        <xdr:to>
          <xdr:col>47</xdr:col>
          <xdr:colOff>12700</xdr:colOff>
          <xdr:row>504</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504</xdr:row>
          <xdr:rowOff>0</xdr:rowOff>
        </xdr:from>
        <xdr:to>
          <xdr:col>47</xdr:col>
          <xdr:colOff>12700</xdr:colOff>
          <xdr:row>505</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0</xdr:rowOff>
        </xdr:from>
        <xdr:to>
          <xdr:col>47</xdr:col>
          <xdr:colOff>12700</xdr:colOff>
          <xdr:row>506</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47</xdr:col>
          <xdr:colOff>12700</xdr:colOff>
          <xdr:row>507</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508</xdr:row>
          <xdr:rowOff>0</xdr:rowOff>
        </xdr:from>
        <xdr:to>
          <xdr:col>47</xdr:col>
          <xdr:colOff>12700</xdr:colOff>
          <xdr:row>509</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507</xdr:row>
          <xdr:rowOff>0</xdr:rowOff>
        </xdr:from>
        <xdr:to>
          <xdr:col>47</xdr:col>
          <xdr:colOff>12700</xdr:colOff>
          <xdr:row>508</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31750</xdr:rowOff>
        </xdr:from>
        <xdr:to>
          <xdr:col>28</xdr:col>
          <xdr:colOff>209550</xdr:colOff>
          <xdr:row>471</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471</xdr:row>
          <xdr:rowOff>114300</xdr:rowOff>
        </xdr:from>
        <xdr:to>
          <xdr:col>28</xdr:col>
          <xdr:colOff>222250</xdr:colOff>
          <xdr:row>472</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472</xdr:row>
          <xdr:rowOff>38100</xdr:rowOff>
        </xdr:from>
        <xdr:to>
          <xdr:col>28</xdr:col>
          <xdr:colOff>222250</xdr:colOff>
          <xdr:row>472</xdr:row>
          <xdr:rowOff>260350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470</xdr:row>
          <xdr:rowOff>12700</xdr:rowOff>
        </xdr:from>
        <xdr:to>
          <xdr:col>29</xdr:col>
          <xdr:colOff>0</xdr:colOff>
          <xdr:row>473</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482</xdr:row>
          <xdr:rowOff>190500</xdr:rowOff>
        </xdr:from>
        <xdr:to>
          <xdr:col>29</xdr:col>
          <xdr:colOff>0</xdr:colOff>
          <xdr:row>490</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487</xdr:row>
          <xdr:rowOff>241300</xdr:rowOff>
        </xdr:from>
        <xdr:to>
          <xdr:col>19</xdr:col>
          <xdr:colOff>12700</xdr:colOff>
          <xdr:row>487</xdr:row>
          <xdr:rowOff>450850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488</xdr:row>
          <xdr:rowOff>107950</xdr:rowOff>
        </xdr:from>
        <xdr:to>
          <xdr:col>19</xdr:col>
          <xdr:colOff>19050</xdr:colOff>
          <xdr:row>488</xdr:row>
          <xdr:rowOff>317500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489</xdr:row>
          <xdr:rowOff>317500</xdr:rowOff>
        </xdr:from>
        <xdr:to>
          <xdr:col>19</xdr:col>
          <xdr:colOff>19050</xdr:colOff>
          <xdr:row>490</xdr:row>
          <xdr:rowOff>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487</xdr:row>
          <xdr:rowOff>279400</xdr:rowOff>
        </xdr:from>
        <xdr:to>
          <xdr:col>29</xdr:col>
          <xdr:colOff>0</xdr:colOff>
          <xdr:row>487</xdr:row>
          <xdr:rowOff>488950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127000</xdr:rowOff>
        </xdr:from>
        <xdr:to>
          <xdr:col>29</xdr:col>
          <xdr:colOff>0</xdr:colOff>
          <xdr:row>488</xdr:row>
          <xdr:rowOff>336550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489</xdr:row>
          <xdr:rowOff>298450</xdr:rowOff>
        </xdr:from>
        <xdr:to>
          <xdr:col>29</xdr:col>
          <xdr:colOff>0</xdr:colOff>
          <xdr:row>490</xdr:row>
          <xdr:rowOff>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12700</xdr:rowOff>
        </xdr:from>
        <xdr:to>
          <xdr:col>26</xdr:col>
          <xdr:colOff>146050</xdr:colOff>
          <xdr:row>54</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47</xdr:col>
          <xdr:colOff>12700</xdr:colOff>
          <xdr:row>54</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29</xdr:col>
          <xdr:colOff>0</xdr:colOff>
          <xdr:row>55</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0</xdr:rowOff>
        </xdr:from>
        <xdr:to>
          <xdr:col>26</xdr:col>
          <xdr:colOff>146050</xdr:colOff>
          <xdr:row>53</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165100</xdr:colOff>
          <xdr:row>55</xdr:row>
          <xdr:rowOff>184150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54</xdr:row>
          <xdr:rowOff>0</xdr:rowOff>
        </xdr:from>
        <xdr:to>
          <xdr:col>26</xdr:col>
          <xdr:colOff>146050</xdr:colOff>
          <xdr:row>55</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55</xdr:row>
          <xdr:rowOff>19050</xdr:rowOff>
        </xdr:from>
        <xdr:to>
          <xdr:col>26</xdr:col>
          <xdr:colOff>190500</xdr:colOff>
          <xdr:row>55</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0</xdr:rowOff>
        </xdr:from>
        <xdr:to>
          <xdr:col>26</xdr:col>
          <xdr:colOff>228600</xdr:colOff>
          <xdr:row>56</xdr:row>
          <xdr:rowOff>203200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57</xdr:row>
          <xdr:rowOff>0</xdr:rowOff>
        </xdr:from>
        <xdr:to>
          <xdr:col>26</xdr:col>
          <xdr:colOff>228600</xdr:colOff>
          <xdr:row>58</xdr:row>
          <xdr:rowOff>12700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0</xdr:rowOff>
        </xdr:from>
        <xdr:to>
          <xdr:col>26</xdr:col>
          <xdr:colOff>228600</xdr:colOff>
          <xdr:row>59</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59</xdr:row>
          <xdr:rowOff>0</xdr:rowOff>
        </xdr:from>
        <xdr:to>
          <xdr:col>26</xdr:col>
          <xdr:colOff>228600</xdr:colOff>
          <xdr:row>60</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60</xdr:row>
          <xdr:rowOff>0</xdr:rowOff>
        </xdr:from>
        <xdr:to>
          <xdr:col>26</xdr:col>
          <xdr:colOff>228600</xdr:colOff>
          <xdr:row>61</xdr:row>
          <xdr:rowOff>12700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61</xdr:row>
          <xdr:rowOff>0</xdr:rowOff>
        </xdr:from>
        <xdr:to>
          <xdr:col>26</xdr:col>
          <xdr:colOff>228600</xdr:colOff>
          <xdr:row>62</xdr:row>
          <xdr:rowOff>12700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62</xdr:row>
          <xdr:rowOff>0</xdr:rowOff>
        </xdr:from>
        <xdr:to>
          <xdr:col>26</xdr:col>
          <xdr:colOff>228600</xdr:colOff>
          <xdr:row>63</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63</xdr:row>
          <xdr:rowOff>0</xdr:rowOff>
        </xdr:from>
        <xdr:to>
          <xdr:col>26</xdr:col>
          <xdr:colOff>133350</xdr:colOff>
          <xdr:row>64</xdr:row>
          <xdr:rowOff>12700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64</xdr:row>
          <xdr:rowOff>0</xdr:rowOff>
        </xdr:from>
        <xdr:to>
          <xdr:col>26</xdr:col>
          <xdr:colOff>228600</xdr:colOff>
          <xdr:row>65</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65</xdr:row>
          <xdr:rowOff>0</xdr:rowOff>
        </xdr:from>
        <xdr:to>
          <xdr:col>26</xdr:col>
          <xdr:colOff>228600</xdr:colOff>
          <xdr:row>66</xdr:row>
          <xdr:rowOff>12700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165100</xdr:colOff>
          <xdr:row>57</xdr:row>
          <xdr:rowOff>184150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165100</xdr:colOff>
          <xdr:row>56</xdr:row>
          <xdr:rowOff>184150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165100</xdr:colOff>
          <xdr:row>65</xdr:row>
          <xdr:rowOff>184150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190500</xdr:rowOff>
        </xdr:from>
        <xdr:to>
          <xdr:col>28</xdr:col>
          <xdr:colOff>165100</xdr:colOff>
          <xdr:row>58</xdr:row>
          <xdr:rowOff>184150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165100</xdr:colOff>
          <xdr:row>62</xdr:row>
          <xdr:rowOff>184150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171450</xdr:rowOff>
        </xdr:from>
        <xdr:to>
          <xdr:col>28</xdr:col>
          <xdr:colOff>165100</xdr:colOff>
          <xdr:row>60</xdr:row>
          <xdr:rowOff>31750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165100</xdr:colOff>
          <xdr:row>60</xdr:row>
          <xdr:rowOff>184150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165100</xdr:colOff>
          <xdr:row>61</xdr:row>
          <xdr:rowOff>184150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0</xdr:rowOff>
        </xdr:from>
        <xdr:to>
          <xdr:col>28</xdr:col>
          <xdr:colOff>165100</xdr:colOff>
          <xdr:row>63</xdr:row>
          <xdr:rowOff>184150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190500</xdr:rowOff>
        </xdr:from>
        <xdr:to>
          <xdr:col>28</xdr:col>
          <xdr:colOff>88900</xdr:colOff>
          <xdr:row>65</xdr:row>
          <xdr:rowOff>12700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228600</xdr:rowOff>
        </xdr:from>
        <xdr:to>
          <xdr:col>27</xdr:col>
          <xdr:colOff>0</xdr:colOff>
          <xdr:row>75</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65</xdr:row>
          <xdr:rowOff>0</xdr:rowOff>
        </xdr:from>
        <xdr:to>
          <xdr:col>26</xdr:col>
          <xdr:colOff>228600</xdr:colOff>
          <xdr:row>66</xdr:row>
          <xdr:rowOff>12700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66</xdr:row>
          <xdr:rowOff>0</xdr:rowOff>
        </xdr:from>
        <xdr:to>
          <xdr:col>26</xdr:col>
          <xdr:colOff>228600</xdr:colOff>
          <xdr:row>67</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67</xdr:row>
          <xdr:rowOff>0</xdr:rowOff>
        </xdr:from>
        <xdr:to>
          <xdr:col>26</xdr:col>
          <xdr:colOff>228600</xdr:colOff>
          <xdr:row>68</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68</xdr:row>
          <xdr:rowOff>0</xdr:rowOff>
        </xdr:from>
        <xdr:to>
          <xdr:col>26</xdr:col>
          <xdr:colOff>228600</xdr:colOff>
          <xdr:row>69</xdr:row>
          <xdr:rowOff>12700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190500</xdr:rowOff>
        </xdr:from>
        <xdr:to>
          <xdr:col>28</xdr:col>
          <xdr:colOff>165100</xdr:colOff>
          <xdr:row>66</xdr:row>
          <xdr:rowOff>184150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171450</xdr:rowOff>
        </xdr:from>
        <xdr:to>
          <xdr:col>28</xdr:col>
          <xdr:colOff>165100</xdr:colOff>
          <xdr:row>68</xdr:row>
          <xdr:rowOff>31750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0</xdr:rowOff>
        </xdr:from>
        <xdr:to>
          <xdr:col>28</xdr:col>
          <xdr:colOff>165100</xdr:colOff>
          <xdr:row>68</xdr:row>
          <xdr:rowOff>184150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68</xdr:row>
          <xdr:rowOff>0</xdr:rowOff>
        </xdr:from>
        <xdr:to>
          <xdr:col>26</xdr:col>
          <xdr:colOff>228600</xdr:colOff>
          <xdr:row>69</xdr:row>
          <xdr:rowOff>12700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69</xdr:row>
          <xdr:rowOff>0</xdr:rowOff>
        </xdr:from>
        <xdr:to>
          <xdr:col>26</xdr:col>
          <xdr:colOff>228600</xdr:colOff>
          <xdr:row>70</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70</xdr:row>
          <xdr:rowOff>0</xdr:rowOff>
        </xdr:from>
        <xdr:to>
          <xdr:col>26</xdr:col>
          <xdr:colOff>228600</xdr:colOff>
          <xdr:row>71</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71</xdr:row>
          <xdr:rowOff>0</xdr:rowOff>
        </xdr:from>
        <xdr:to>
          <xdr:col>26</xdr:col>
          <xdr:colOff>228600</xdr:colOff>
          <xdr:row>72</xdr:row>
          <xdr:rowOff>12700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190500</xdr:rowOff>
        </xdr:from>
        <xdr:to>
          <xdr:col>28</xdr:col>
          <xdr:colOff>165100</xdr:colOff>
          <xdr:row>69</xdr:row>
          <xdr:rowOff>184150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69</xdr:row>
          <xdr:rowOff>171450</xdr:rowOff>
        </xdr:from>
        <xdr:to>
          <xdr:col>28</xdr:col>
          <xdr:colOff>165100</xdr:colOff>
          <xdr:row>71</xdr:row>
          <xdr:rowOff>31750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71</xdr:row>
          <xdr:rowOff>0</xdr:rowOff>
        </xdr:from>
        <xdr:to>
          <xdr:col>28</xdr:col>
          <xdr:colOff>165100</xdr:colOff>
          <xdr:row>71</xdr:row>
          <xdr:rowOff>184150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71</xdr:row>
          <xdr:rowOff>0</xdr:rowOff>
        </xdr:from>
        <xdr:to>
          <xdr:col>26</xdr:col>
          <xdr:colOff>228600</xdr:colOff>
          <xdr:row>72</xdr:row>
          <xdr:rowOff>12700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73</xdr:row>
          <xdr:rowOff>0</xdr:rowOff>
        </xdr:from>
        <xdr:to>
          <xdr:col>26</xdr:col>
          <xdr:colOff>228600</xdr:colOff>
          <xdr:row>73</xdr:row>
          <xdr:rowOff>203200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73</xdr:row>
          <xdr:rowOff>0</xdr:rowOff>
        </xdr:from>
        <xdr:to>
          <xdr:col>28</xdr:col>
          <xdr:colOff>165100</xdr:colOff>
          <xdr:row>73</xdr:row>
          <xdr:rowOff>184150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65</xdr:row>
          <xdr:rowOff>0</xdr:rowOff>
        </xdr:from>
        <xdr:to>
          <xdr:col>26</xdr:col>
          <xdr:colOff>228600</xdr:colOff>
          <xdr:row>66</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66</xdr:row>
          <xdr:rowOff>0</xdr:rowOff>
        </xdr:from>
        <xdr:to>
          <xdr:col>26</xdr:col>
          <xdr:colOff>228600</xdr:colOff>
          <xdr:row>67</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171450</xdr:rowOff>
        </xdr:from>
        <xdr:to>
          <xdr:col>28</xdr:col>
          <xdr:colOff>165100</xdr:colOff>
          <xdr:row>67</xdr:row>
          <xdr:rowOff>31750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165100</xdr:colOff>
          <xdr:row>65</xdr:row>
          <xdr:rowOff>184150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47</xdr:col>
      <xdr:colOff>19050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9524" y="104774"/>
          <a:ext cx="7067551" cy="933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573</xdr:row>
          <xdr:rowOff>12700</xdr:rowOff>
        </xdr:from>
        <xdr:to>
          <xdr:col>29</xdr:col>
          <xdr:colOff>0</xdr:colOff>
          <xdr:row>574</xdr:row>
          <xdr:rowOff>0</xdr:rowOff>
        </xdr:to>
        <xdr:sp macro="" textlink="">
          <xdr:nvSpPr>
            <xdr:cNvPr id="1848" name="Option Button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574</xdr:row>
          <xdr:rowOff>12700</xdr:rowOff>
        </xdr:from>
        <xdr:to>
          <xdr:col>29</xdr:col>
          <xdr:colOff>0</xdr:colOff>
          <xdr:row>574</xdr:row>
          <xdr:rowOff>209550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12700</xdr:rowOff>
        </xdr:from>
        <xdr:to>
          <xdr:col>29</xdr:col>
          <xdr:colOff>0</xdr:colOff>
          <xdr:row>584</xdr:row>
          <xdr:rowOff>12700</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584</xdr:row>
          <xdr:rowOff>12700</xdr:rowOff>
        </xdr:from>
        <xdr:to>
          <xdr:col>29</xdr:col>
          <xdr:colOff>0</xdr:colOff>
          <xdr:row>584</xdr:row>
          <xdr:rowOff>190500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573</xdr:row>
          <xdr:rowOff>0</xdr:rowOff>
        </xdr:from>
        <xdr:to>
          <xdr:col>29</xdr:col>
          <xdr:colOff>0</xdr:colOff>
          <xdr:row>575</xdr:row>
          <xdr:rowOff>0</xdr:rowOff>
        </xdr:to>
        <xdr:sp macro="" textlink="">
          <xdr:nvSpPr>
            <xdr:cNvPr id="1852" name="Group Box 828" hidden="1">
              <a:extLst>
                <a:ext uri="{63B3BB69-23CF-44E3-9099-C40C66FF867C}">
                  <a14:compatExt spid="_x0000_s1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0</xdr:rowOff>
        </xdr:from>
        <xdr:to>
          <xdr:col>29</xdr:col>
          <xdr:colOff>0</xdr:colOff>
          <xdr:row>585</xdr:row>
          <xdr:rowOff>12700</xdr:rowOff>
        </xdr:to>
        <xdr:sp macro="" textlink="">
          <xdr:nvSpPr>
            <xdr:cNvPr id="1853" name="Group Box 829" hidden="1">
              <a:extLst>
                <a:ext uri="{63B3BB69-23CF-44E3-9099-C40C66FF867C}">
                  <a14:compatExt spid="_x0000_s18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673</xdr:row>
          <xdr:rowOff>184150</xdr:rowOff>
        </xdr:from>
        <xdr:to>
          <xdr:col>29</xdr:col>
          <xdr:colOff>0</xdr:colOff>
          <xdr:row>675</xdr:row>
          <xdr:rowOff>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677</xdr:row>
          <xdr:rowOff>184150</xdr:rowOff>
        </xdr:from>
        <xdr:to>
          <xdr:col>29</xdr:col>
          <xdr:colOff>0</xdr:colOff>
          <xdr:row>679</xdr:row>
          <xdr:rowOff>12700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693</xdr:row>
          <xdr:rowOff>12700</xdr:rowOff>
        </xdr:from>
        <xdr:to>
          <xdr:col>29</xdr:col>
          <xdr:colOff>0</xdr:colOff>
          <xdr:row>694</xdr:row>
          <xdr:rowOff>12700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696</xdr:row>
          <xdr:rowOff>203200</xdr:rowOff>
        </xdr:from>
        <xdr:to>
          <xdr:col>28</xdr:col>
          <xdr:colOff>222250</xdr:colOff>
          <xdr:row>697</xdr:row>
          <xdr:rowOff>412750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597</xdr:row>
          <xdr:rowOff>12700</xdr:rowOff>
        </xdr:from>
        <xdr:to>
          <xdr:col>47</xdr:col>
          <xdr:colOff>12700</xdr:colOff>
          <xdr:row>598</xdr:row>
          <xdr:rowOff>12700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600</xdr:row>
          <xdr:rowOff>190500</xdr:rowOff>
        </xdr:from>
        <xdr:to>
          <xdr:col>47</xdr:col>
          <xdr:colOff>12700</xdr:colOff>
          <xdr:row>602</xdr:row>
          <xdr:rowOff>12700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605</xdr:row>
          <xdr:rowOff>12700</xdr:rowOff>
        </xdr:from>
        <xdr:to>
          <xdr:col>47</xdr:col>
          <xdr:colOff>12700</xdr:colOff>
          <xdr:row>606</xdr:row>
          <xdr:rowOff>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620</xdr:row>
          <xdr:rowOff>12700</xdr:rowOff>
        </xdr:from>
        <xdr:to>
          <xdr:col>29</xdr:col>
          <xdr:colOff>0</xdr:colOff>
          <xdr:row>621</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623</xdr:row>
          <xdr:rowOff>184150</xdr:rowOff>
        </xdr:from>
        <xdr:to>
          <xdr:col>29</xdr:col>
          <xdr:colOff>0</xdr:colOff>
          <xdr:row>625</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628</xdr:row>
          <xdr:rowOff>0</xdr:rowOff>
        </xdr:from>
        <xdr:to>
          <xdr:col>29</xdr:col>
          <xdr:colOff>0</xdr:colOff>
          <xdr:row>628</xdr:row>
          <xdr:rowOff>374650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670</xdr:row>
          <xdr:rowOff>12700</xdr:rowOff>
        </xdr:from>
        <xdr:to>
          <xdr:col>29</xdr:col>
          <xdr:colOff>0</xdr:colOff>
          <xdr:row>671</xdr:row>
          <xdr:rowOff>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689</xdr:row>
          <xdr:rowOff>12700</xdr:rowOff>
        </xdr:from>
        <xdr:to>
          <xdr:col>29</xdr:col>
          <xdr:colOff>0</xdr:colOff>
          <xdr:row>690</xdr:row>
          <xdr:rowOff>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593</xdr:row>
          <xdr:rowOff>12700</xdr:rowOff>
        </xdr:from>
        <xdr:to>
          <xdr:col>28</xdr:col>
          <xdr:colOff>222250</xdr:colOff>
          <xdr:row>593</xdr:row>
          <xdr:rowOff>609600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612</xdr:row>
          <xdr:rowOff>12700</xdr:rowOff>
        </xdr:from>
        <xdr:to>
          <xdr:col>47</xdr:col>
          <xdr:colOff>12700</xdr:colOff>
          <xdr:row>613</xdr:row>
          <xdr:rowOff>12700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616</xdr:row>
          <xdr:rowOff>12700</xdr:rowOff>
        </xdr:from>
        <xdr:to>
          <xdr:col>47</xdr:col>
          <xdr:colOff>12700</xdr:colOff>
          <xdr:row>616</xdr:row>
          <xdr:rowOff>488950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635</xdr:row>
          <xdr:rowOff>12700</xdr:rowOff>
        </xdr:from>
        <xdr:to>
          <xdr:col>29</xdr:col>
          <xdr:colOff>0</xdr:colOff>
          <xdr:row>641</xdr:row>
          <xdr:rowOff>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643</xdr:row>
          <xdr:rowOff>12700</xdr:rowOff>
        </xdr:from>
        <xdr:to>
          <xdr:col>47</xdr:col>
          <xdr:colOff>12700</xdr:colOff>
          <xdr:row>649</xdr:row>
          <xdr:rowOff>12700</xdr:rowOff>
        </xdr:to>
        <xdr:sp macro="" textlink="">
          <xdr:nvSpPr>
            <xdr:cNvPr id="1870" name="Group Box 846" hidden="1">
              <a:extLst>
                <a:ext uri="{63B3BB69-23CF-44E3-9099-C40C66FF867C}">
                  <a14:compatExt spid="_x0000_s1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651</xdr:row>
          <xdr:rowOff>0</xdr:rowOff>
        </xdr:from>
        <xdr:to>
          <xdr:col>29</xdr:col>
          <xdr:colOff>0</xdr:colOff>
          <xdr:row>654</xdr:row>
          <xdr:rowOff>12700</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664</xdr:row>
          <xdr:rowOff>0</xdr:rowOff>
        </xdr:from>
        <xdr:to>
          <xdr:col>29</xdr:col>
          <xdr:colOff>0</xdr:colOff>
          <xdr:row>666</xdr:row>
          <xdr:rowOff>12700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635</xdr:row>
          <xdr:rowOff>12700</xdr:rowOff>
        </xdr:from>
        <xdr:to>
          <xdr:col>28</xdr:col>
          <xdr:colOff>222250</xdr:colOff>
          <xdr:row>635</xdr:row>
          <xdr:rowOff>285750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636</xdr:row>
          <xdr:rowOff>12700</xdr:rowOff>
        </xdr:from>
        <xdr:to>
          <xdr:col>29</xdr:col>
          <xdr:colOff>0</xdr:colOff>
          <xdr:row>637</xdr:row>
          <xdr:rowOff>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637</xdr:row>
          <xdr:rowOff>12700</xdr:rowOff>
        </xdr:from>
        <xdr:to>
          <xdr:col>28</xdr:col>
          <xdr:colOff>222250</xdr:colOff>
          <xdr:row>638</xdr:row>
          <xdr:rowOff>12700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638</xdr:row>
          <xdr:rowOff>12700</xdr:rowOff>
        </xdr:from>
        <xdr:to>
          <xdr:col>28</xdr:col>
          <xdr:colOff>222250</xdr:colOff>
          <xdr:row>639</xdr:row>
          <xdr:rowOff>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639</xdr:row>
          <xdr:rowOff>12700</xdr:rowOff>
        </xdr:from>
        <xdr:to>
          <xdr:col>29</xdr:col>
          <xdr:colOff>0</xdr:colOff>
          <xdr:row>640</xdr:row>
          <xdr:rowOff>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640</xdr:row>
          <xdr:rowOff>12700</xdr:rowOff>
        </xdr:from>
        <xdr:to>
          <xdr:col>29</xdr:col>
          <xdr:colOff>0</xdr:colOff>
          <xdr:row>641</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651</xdr:row>
          <xdr:rowOff>12700</xdr:rowOff>
        </xdr:from>
        <xdr:to>
          <xdr:col>47</xdr:col>
          <xdr:colOff>12700</xdr:colOff>
          <xdr:row>652</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652</xdr:row>
          <xdr:rowOff>12700</xdr:rowOff>
        </xdr:from>
        <xdr:to>
          <xdr:col>28</xdr:col>
          <xdr:colOff>222250</xdr:colOff>
          <xdr:row>653</xdr:row>
          <xdr:rowOff>12700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653</xdr:row>
          <xdr:rowOff>12700</xdr:rowOff>
        </xdr:from>
        <xdr:to>
          <xdr:col>28</xdr:col>
          <xdr:colOff>222250</xdr:colOff>
          <xdr:row>654</xdr:row>
          <xdr:rowOff>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664</xdr:row>
          <xdr:rowOff>12700</xdr:rowOff>
        </xdr:from>
        <xdr:to>
          <xdr:col>29</xdr:col>
          <xdr:colOff>0</xdr:colOff>
          <xdr:row>665</xdr:row>
          <xdr:rowOff>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665</xdr:row>
          <xdr:rowOff>12700</xdr:rowOff>
        </xdr:from>
        <xdr:to>
          <xdr:col>28</xdr:col>
          <xdr:colOff>222250</xdr:colOff>
          <xdr:row>666</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685</xdr:row>
          <xdr:rowOff>0</xdr:rowOff>
        </xdr:from>
        <xdr:to>
          <xdr:col>29</xdr:col>
          <xdr:colOff>0</xdr:colOff>
          <xdr:row>685</xdr:row>
          <xdr:rowOff>381000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643</xdr:row>
          <xdr:rowOff>19050</xdr:rowOff>
        </xdr:from>
        <xdr:to>
          <xdr:col>28</xdr:col>
          <xdr:colOff>222250</xdr:colOff>
          <xdr:row>644</xdr:row>
          <xdr:rowOff>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644</xdr:row>
          <xdr:rowOff>19050</xdr:rowOff>
        </xdr:from>
        <xdr:to>
          <xdr:col>28</xdr:col>
          <xdr:colOff>222250</xdr:colOff>
          <xdr:row>645</xdr:row>
          <xdr:rowOff>0</xdr:rowOff>
        </xdr:to>
        <xdr:sp macro="" textlink="">
          <xdr:nvSpPr>
            <xdr:cNvPr id="1893" name="Option Button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645</xdr:row>
          <xdr:rowOff>19050</xdr:rowOff>
        </xdr:from>
        <xdr:to>
          <xdr:col>28</xdr:col>
          <xdr:colOff>222250</xdr:colOff>
          <xdr:row>646</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646</xdr:row>
          <xdr:rowOff>19050</xdr:rowOff>
        </xdr:from>
        <xdr:to>
          <xdr:col>28</xdr:col>
          <xdr:colOff>222250</xdr:colOff>
          <xdr:row>646</xdr:row>
          <xdr:rowOff>241300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647</xdr:row>
          <xdr:rowOff>19050</xdr:rowOff>
        </xdr:from>
        <xdr:to>
          <xdr:col>29</xdr:col>
          <xdr:colOff>0</xdr:colOff>
          <xdr:row>648</xdr:row>
          <xdr:rowOff>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648</xdr:row>
          <xdr:rowOff>19050</xdr:rowOff>
        </xdr:from>
        <xdr:to>
          <xdr:col>29</xdr:col>
          <xdr:colOff>0</xdr:colOff>
          <xdr:row>648</xdr:row>
          <xdr:rowOff>241300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483</xdr:row>
          <xdr:rowOff>114300</xdr:rowOff>
        </xdr:from>
        <xdr:to>
          <xdr:col>28</xdr:col>
          <xdr:colOff>190500</xdr:colOff>
          <xdr:row>483</xdr:row>
          <xdr:rowOff>285750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73</xdr:row>
          <xdr:rowOff>0</xdr:rowOff>
        </xdr:from>
        <xdr:to>
          <xdr:col>26</xdr:col>
          <xdr:colOff>228600</xdr:colOff>
          <xdr:row>73</xdr:row>
          <xdr:rowOff>203200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73</xdr:row>
          <xdr:rowOff>0</xdr:rowOff>
        </xdr:from>
        <xdr:to>
          <xdr:col>26</xdr:col>
          <xdr:colOff>228600</xdr:colOff>
          <xdr:row>73</xdr:row>
          <xdr:rowOff>203200</xdr:rowOff>
        </xdr:to>
        <xdr:sp macro="" textlink="">
          <xdr:nvSpPr>
            <xdr:cNvPr id="1902" name="Option Button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74</xdr:row>
          <xdr:rowOff>0</xdr:rowOff>
        </xdr:from>
        <xdr:to>
          <xdr:col>28</xdr:col>
          <xdr:colOff>165100</xdr:colOff>
          <xdr:row>74</xdr:row>
          <xdr:rowOff>184150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74</xdr:row>
          <xdr:rowOff>0</xdr:rowOff>
        </xdr:from>
        <xdr:to>
          <xdr:col>26</xdr:col>
          <xdr:colOff>228600</xdr:colOff>
          <xdr:row>74</xdr:row>
          <xdr:rowOff>171450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72</xdr:row>
          <xdr:rowOff>0</xdr:rowOff>
        </xdr:from>
        <xdr:to>
          <xdr:col>26</xdr:col>
          <xdr:colOff>228600</xdr:colOff>
          <xdr:row>73</xdr:row>
          <xdr:rowOff>12700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72</xdr:row>
          <xdr:rowOff>0</xdr:rowOff>
        </xdr:from>
        <xdr:to>
          <xdr:col>28</xdr:col>
          <xdr:colOff>165100</xdr:colOff>
          <xdr:row>72</xdr:row>
          <xdr:rowOff>184150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3" name="Textfeld 2"/>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41</xdr:col>
      <xdr:colOff>47625</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www.europarl.europa.eu/charter/pdf/text_de.pdf" TargetMode="External"/><Relationship Id="rId90" Type="http://schemas.openxmlformats.org/officeDocument/2006/relationships/ctrlProp" Target="../ctrlProps/ctrlProp82.xml"/><Relationship Id="rId95" Type="http://schemas.openxmlformats.org/officeDocument/2006/relationships/ctrlProp" Target="../ctrlProps/ctrlProp87.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3" Type="http://schemas.openxmlformats.org/officeDocument/2006/relationships/hyperlink" Target="http://www.efre-bw.de/wp-content/uploads/2015/03/Regelungen-und-Hilfestellungen-zu-Informations-und-Kommunikationspflichten_Stand17.07.2015.pdf"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67" Type="http://schemas.openxmlformats.org/officeDocument/2006/relationships/ctrlProp" Target="../ctrlProps/ctrlProp59.xml"/><Relationship Id="rId103" Type="http://schemas.openxmlformats.org/officeDocument/2006/relationships/ctrlProp" Target="../ctrlProps/ctrlProp95.xml"/><Relationship Id="rId108" Type="http://schemas.openxmlformats.org/officeDocument/2006/relationships/ctrlProp" Target="../ctrlProps/ctrlProp100.xml"/><Relationship Id="rId116" Type="http://schemas.openxmlformats.org/officeDocument/2006/relationships/ctrlProp" Target="../ctrlProps/ctrlProp108.xml"/><Relationship Id="rId124" Type="http://schemas.openxmlformats.org/officeDocument/2006/relationships/ctrlProp" Target="../ctrlProps/ctrlProp116.xml"/><Relationship Id="rId129" Type="http://schemas.openxmlformats.org/officeDocument/2006/relationships/ctrlProp" Target="../ctrlProps/ctrlProp121.xml"/><Relationship Id="rId137" Type="http://schemas.openxmlformats.org/officeDocument/2006/relationships/ctrlProp" Target="../ctrlProps/ctrlProp129.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70" Type="http://schemas.openxmlformats.org/officeDocument/2006/relationships/ctrlProp" Target="../ctrlProps/ctrlProp62.xml"/><Relationship Id="rId75" Type="http://schemas.openxmlformats.org/officeDocument/2006/relationships/ctrlProp" Target="../ctrlProps/ctrlProp67.xml"/><Relationship Id="rId83" Type="http://schemas.openxmlformats.org/officeDocument/2006/relationships/ctrlProp" Target="../ctrlProps/ctrlProp75.xml"/><Relationship Id="rId88" Type="http://schemas.openxmlformats.org/officeDocument/2006/relationships/ctrlProp" Target="../ctrlProps/ctrlProp80.xml"/><Relationship Id="rId91" Type="http://schemas.openxmlformats.org/officeDocument/2006/relationships/ctrlProp" Target="../ctrlProps/ctrlProp83.xml"/><Relationship Id="rId96" Type="http://schemas.openxmlformats.org/officeDocument/2006/relationships/ctrlProp" Target="../ctrlProps/ctrlProp88.xml"/><Relationship Id="rId111" Type="http://schemas.openxmlformats.org/officeDocument/2006/relationships/ctrlProp" Target="../ctrlProps/ctrlProp103.xml"/><Relationship Id="rId132" Type="http://schemas.openxmlformats.org/officeDocument/2006/relationships/ctrlProp" Target="../ctrlProps/ctrlProp124.xml"/><Relationship Id="rId140" Type="http://schemas.openxmlformats.org/officeDocument/2006/relationships/ctrlProp" Target="../ctrlProps/ctrlProp132.xml"/><Relationship Id="rId145" Type="http://schemas.openxmlformats.org/officeDocument/2006/relationships/ctrlProp" Target="../ctrlProps/ctrlProp137.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6" Type="http://schemas.openxmlformats.org/officeDocument/2006/relationships/ctrlProp" Target="../ctrlProps/ctrlProp98.xml"/><Relationship Id="rId114" Type="http://schemas.openxmlformats.org/officeDocument/2006/relationships/ctrlProp" Target="../ctrlProps/ctrlProp106.xml"/><Relationship Id="rId119" Type="http://schemas.openxmlformats.org/officeDocument/2006/relationships/ctrlProp" Target="../ctrlProps/ctrlProp111.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65" Type="http://schemas.openxmlformats.org/officeDocument/2006/relationships/ctrlProp" Target="../ctrlProps/ctrlProp57.xml"/><Relationship Id="rId73" Type="http://schemas.openxmlformats.org/officeDocument/2006/relationships/ctrlProp" Target="../ctrlProps/ctrlProp65.xml"/><Relationship Id="rId78" Type="http://schemas.openxmlformats.org/officeDocument/2006/relationships/ctrlProp" Target="../ctrlProps/ctrlProp70.xml"/><Relationship Id="rId81" Type="http://schemas.openxmlformats.org/officeDocument/2006/relationships/ctrlProp" Target="../ctrlProps/ctrlProp73.xml"/><Relationship Id="rId86" Type="http://schemas.openxmlformats.org/officeDocument/2006/relationships/ctrlProp" Target="../ctrlProps/ctrlProp78.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30" Type="http://schemas.openxmlformats.org/officeDocument/2006/relationships/ctrlProp" Target="../ctrlProps/ctrlProp122.xml"/><Relationship Id="rId135" Type="http://schemas.openxmlformats.org/officeDocument/2006/relationships/ctrlProp" Target="../ctrlProps/ctrlProp127.xml"/><Relationship Id="rId143" Type="http://schemas.openxmlformats.org/officeDocument/2006/relationships/ctrlProp" Target="../ctrlProps/ctrlProp135.xml"/><Relationship Id="rId148" Type="http://schemas.openxmlformats.org/officeDocument/2006/relationships/ctrlProp" Target="../ctrlProps/ctrlProp140.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ctrlProp" Target="../ctrlProps/ctrlProp1.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61" Type="http://schemas.openxmlformats.org/officeDocument/2006/relationships/ctrlProp" Target="../ctrlProps/ctrlProp53.xml"/><Relationship Id="rId82" Type="http://schemas.openxmlformats.org/officeDocument/2006/relationships/ctrlProp" Target="../ctrlProps/ctrlProp74.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2021-27.efre-bw.de/" TargetMode="External"/><Relationship Id="rId1" Type="http://schemas.openxmlformats.org/officeDocument/2006/relationships/hyperlink" Target="http://www.deutscher-nachhaltigkeitskodex.de/de/startseite.html"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7"/>
  <sheetViews>
    <sheetView zoomScale="70" zoomScaleNormal="70" workbookViewId="0">
      <selection sqref="A1:CE1048576"/>
    </sheetView>
  </sheetViews>
  <sheetFormatPr baseColWidth="10" defaultRowHeight="14" x14ac:dyDescent="0.3"/>
  <cols>
    <col min="2" max="11" width="0" hidden="1" customWidth="1"/>
    <col min="16" max="23" width="0" hidden="1" customWidth="1"/>
    <col min="26" max="27" width="0" hidden="1" customWidth="1"/>
    <col min="30" max="33" width="0" hidden="1" customWidth="1"/>
    <col min="38" max="47" width="0" hidden="1" customWidth="1"/>
    <col min="55" max="62" width="0" hidden="1" customWidth="1"/>
    <col min="65" max="66" width="0" hidden="1" customWidth="1"/>
    <col min="70" max="80" width="0" hidden="1" customWidth="1"/>
  </cols>
  <sheetData>
    <row r="1" spans="1:80" x14ac:dyDescent="0.3">
      <c r="A1" t="s">
        <v>322</v>
      </c>
    </row>
    <row r="3" spans="1:80" ht="14.5" thickBot="1" x14ac:dyDescent="0.35"/>
    <row r="4" spans="1:80" ht="172.5" customHeight="1" thickBot="1" x14ac:dyDescent="0.35">
      <c r="B4" s="450" t="s">
        <v>323</v>
      </c>
      <c r="C4" s="450" t="s">
        <v>324</v>
      </c>
      <c r="D4" s="451" t="s">
        <v>325</v>
      </c>
      <c r="E4" s="451" t="s">
        <v>326</v>
      </c>
      <c r="F4" s="451" t="s">
        <v>327</v>
      </c>
      <c r="G4" s="451" t="s">
        <v>328</v>
      </c>
      <c r="H4" s="451" t="s">
        <v>329</v>
      </c>
      <c r="I4" s="451" t="s">
        <v>330</v>
      </c>
      <c r="J4" s="451" t="s">
        <v>331</v>
      </c>
      <c r="K4" s="452" t="s">
        <v>332</v>
      </c>
      <c r="L4" s="453" t="s">
        <v>333</v>
      </c>
      <c r="M4" s="454"/>
      <c r="N4" s="455" t="s">
        <v>334</v>
      </c>
      <c r="O4" s="456" t="s">
        <v>335</v>
      </c>
      <c r="P4" s="457" t="s">
        <v>336</v>
      </c>
      <c r="Q4" s="457" t="s">
        <v>337</v>
      </c>
      <c r="R4" s="456" t="s">
        <v>338</v>
      </c>
      <c r="S4" s="456" t="s">
        <v>339</v>
      </c>
      <c r="T4" s="457" t="s">
        <v>340</v>
      </c>
      <c r="U4" s="457" t="s">
        <v>341</v>
      </c>
      <c r="V4" s="456" t="s">
        <v>342</v>
      </c>
      <c r="W4" s="456" t="s">
        <v>343</v>
      </c>
      <c r="X4" s="458" t="s">
        <v>344</v>
      </c>
      <c r="Y4" s="457" t="s">
        <v>345</v>
      </c>
      <c r="Z4" s="459" t="s">
        <v>346</v>
      </c>
      <c r="AA4" s="456" t="s">
        <v>347</v>
      </c>
      <c r="AB4" s="457" t="s">
        <v>348</v>
      </c>
      <c r="AC4" s="457" t="s">
        <v>349</v>
      </c>
      <c r="AD4" s="460" t="s">
        <v>350</v>
      </c>
      <c r="AE4" s="460" t="s">
        <v>351</v>
      </c>
      <c r="AF4" s="457" t="s">
        <v>352</v>
      </c>
      <c r="AG4" s="457" t="s">
        <v>353</v>
      </c>
      <c r="AH4" s="460" t="s">
        <v>354</v>
      </c>
      <c r="AI4" s="460" t="s">
        <v>355</v>
      </c>
      <c r="AJ4" s="457" t="s">
        <v>356</v>
      </c>
      <c r="AK4" s="457" t="s">
        <v>357</v>
      </c>
      <c r="AL4" s="460" t="s">
        <v>358</v>
      </c>
      <c r="AM4" s="460" t="s">
        <v>359</v>
      </c>
      <c r="AN4" s="457" t="s">
        <v>360</v>
      </c>
      <c r="AO4" s="457" t="s">
        <v>361</v>
      </c>
      <c r="AP4" s="458" t="s">
        <v>362</v>
      </c>
      <c r="AQ4" s="458" t="s">
        <v>361</v>
      </c>
      <c r="AR4" s="461" t="s">
        <v>363</v>
      </c>
      <c r="AS4" s="461" t="s">
        <v>364</v>
      </c>
      <c r="AT4" s="462" t="s">
        <v>365</v>
      </c>
      <c r="AU4" s="462" t="s">
        <v>366</v>
      </c>
      <c r="AV4" s="463" t="s">
        <v>367</v>
      </c>
      <c r="AW4" s="460" t="s">
        <v>368</v>
      </c>
      <c r="AX4" s="458" t="s">
        <v>369</v>
      </c>
      <c r="AY4" s="457" t="s">
        <v>370</v>
      </c>
      <c r="AZ4" s="463" t="s">
        <v>371</v>
      </c>
      <c r="BA4" s="460" t="s">
        <v>372</v>
      </c>
      <c r="BB4" s="464"/>
      <c r="BC4" s="457" t="s">
        <v>373</v>
      </c>
      <c r="BD4" s="457" t="s">
        <v>374</v>
      </c>
      <c r="BE4" s="465" t="s">
        <v>375</v>
      </c>
      <c r="BF4" s="465" t="s">
        <v>376</v>
      </c>
      <c r="BG4" s="458" t="s">
        <v>377</v>
      </c>
      <c r="BH4" s="458" t="s">
        <v>378</v>
      </c>
      <c r="BI4" s="465" t="s">
        <v>379</v>
      </c>
      <c r="BJ4" s="465" t="s">
        <v>380</v>
      </c>
      <c r="BK4" s="466" t="s">
        <v>381</v>
      </c>
      <c r="BL4" s="466" t="s">
        <v>382</v>
      </c>
      <c r="BM4" s="465" t="s">
        <v>383</v>
      </c>
      <c r="BN4" s="465" t="s">
        <v>384</v>
      </c>
      <c r="BO4" s="457" t="s">
        <v>385</v>
      </c>
      <c r="BP4" s="457" t="s">
        <v>386</v>
      </c>
      <c r="BQ4" s="467" t="s">
        <v>387</v>
      </c>
      <c r="BR4" s="460" t="s">
        <v>388</v>
      </c>
      <c r="BS4" s="458" t="s">
        <v>389</v>
      </c>
      <c r="BT4" s="458" t="s">
        <v>390</v>
      </c>
      <c r="BU4" s="460" t="s">
        <v>391</v>
      </c>
      <c r="BV4" s="460" t="s">
        <v>392</v>
      </c>
      <c r="BW4" s="457" t="s">
        <v>393</v>
      </c>
      <c r="BX4" s="468" t="s">
        <v>394</v>
      </c>
      <c r="BY4" s="469" t="s">
        <v>395</v>
      </c>
      <c r="BZ4" s="469" t="s">
        <v>396</v>
      </c>
      <c r="CA4" s="469" t="s">
        <v>397</v>
      </c>
      <c r="CB4" s="470" t="s">
        <v>398</v>
      </c>
    </row>
    <row r="5" spans="1:80" ht="191.25" customHeight="1" thickTop="1" thickBot="1" x14ac:dyDescent="0.35">
      <c r="B5" s="471">
        <v>16</v>
      </c>
      <c r="C5" s="471">
        <v>11</v>
      </c>
      <c r="D5" s="472" t="s">
        <v>399</v>
      </c>
      <c r="E5" s="473" t="s">
        <v>400</v>
      </c>
      <c r="F5" s="474" t="s">
        <v>401</v>
      </c>
      <c r="G5" s="475" t="s">
        <v>402</v>
      </c>
      <c r="H5" s="476" t="s">
        <v>403</v>
      </c>
      <c r="I5" s="477" t="s">
        <v>404</v>
      </c>
      <c r="J5" s="478" t="s">
        <v>135</v>
      </c>
      <c r="K5" s="481">
        <v>5000000</v>
      </c>
      <c r="L5" s="482" t="s">
        <v>405</v>
      </c>
      <c r="M5" s="483" t="s">
        <v>406</v>
      </c>
      <c r="N5" s="484">
        <v>12</v>
      </c>
      <c r="O5" s="485"/>
      <c r="P5" s="486"/>
      <c r="Q5" s="486"/>
      <c r="R5" s="486"/>
      <c r="S5" s="487"/>
      <c r="T5" s="486"/>
      <c r="U5" s="486"/>
      <c r="V5" s="488"/>
      <c r="W5" s="489"/>
      <c r="X5" s="490" t="s">
        <v>407</v>
      </c>
      <c r="Y5" s="491" t="s">
        <v>408</v>
      </c>
      <c r="Z5" s="486"/>
      <c r="AA5" s="486"/>
      <c r="AB5" s="492" t="s">
        <v>409</v>
      </c>
      <c r="AC5" s="493"/>
      <c r="AD5" s="494"/>
      <c r="AE5" s="494"/>
      <c r="AF5" s="486"/>
      <c r="AG5" s="486"/>
      <c r="AH5" s="488">
        <v>0</v>
      </c>
      <c r="AI5" s="495"/>
      <c r="AJ5" s="488">
        <v>0</v>
      </c>
      <c r="AK5" s="495"/>
      <c r="AL5" s="494"/>
      <c r="AM5" s="494"/>
      <c r="AN5" s="494"/>
      <c r="AO5" s="496"/>
      <c r="AP5" s="496"/>
      <c r="AQ5" s="496"/>
      <c r="AR5" s="497"/>
      <c r="AS5" s="497"/>
      <c r="AT5" s="498"/>
      <c r="AU5" s="499"/>
      <c r="AV5" s="500" t="s">
        <v>410</v>
      </c>
      <c r="AW5" s="501"/>
      <c r="AX5" s="500" t="s">
        <v>410</v>
      </c>
      <c r="AY5" s="501"/>
      <c r="AZ5" s="500" t="s">
        <v>411</v>
      </c>
      <c r="BA5" s="502"/>
      <c r="BB5" s="503"/>
      <c r="BC5" s="504"/>
      <c r="BD5" s="505"/>
      <c r="BE5" s="505"/>
      <c r="BF5" s="505"/>
      <c r="BG5" s="506"/>
      <c r="BH5" s="507"/>
      <c r="BI5" s="505"/>
      <c r="BJ5" s="505"/>
      <c r="BK5" s="508" t="s">
        <v>412</v>
      </c>
      <c r="BL5" s="509" t="s">
        <v>413</v>
      </c>
      <c r="BM5" s="505"/>
      <c r="BN5" s="505"/>
      <c r="BO5" s="500">
        <v>0</v>
      </c>
      <c r="BP5" s="510"/>
      <c r="BQ5" s="500">
        <v>0</v>
      </c>
      <c r="BR5" s="511"/>
      <c r="BS5" s="511"/>
      <c r="BT5" s="511"/>
      <c r="BU5" s="511"/>
      <c r="BV5" s="511"/>
      <c r="BW5" s="512"/>
      <c r="BX5" s="513"/>
      <c r="BY5" s="513"/>
      <c r="BZ5" s="513"/>
      <c r="CA5" s="513"/>
      <c r="CB5" s="513"/>
    </row>
    <row r="6" spans="1:80" ht="146.25" customHeight="1" thickBot="1" x14ac:dyDescent="0.35">
      <c r="B6" s="471">
        <v>16</v>
      </c>
      <c r="C6" s="471">
        <v>11</v>
      </c>
      <c r="D6" s="472" t="s">
        <v>399</v>
      </c>
      <c r="E6" s="479" t="s">
        <v>400</v>
      </c>
      <c r="F6" s="480" t="s">
        <v>401</v>
      </c>
      <c r="G6" s="475" t="s">
        <v>402</v>
      </c>
      <c r="H6" s="476" t="s">
        <v>403</v>
      </c>
      <c r="I6" s="477" t="s">
        <v>404</v>
      </c>
      <c r="J6" s="478" t="s">
        <v>135</v>
      </c>
      <c r="K6" s="481" t="s">
        <v>414</v>
      </c>
      <c r="L6" s="482" t="s">
        <v>415</v>
      </c>
      <c r="M6" s="483" t="s">
        <v>416</v>
      </c>
      <c r="N6" s="514"/>
      <c r="O6" s="515"/>
      <c r="P6" s="486"/>
      <c r="Q6" s="486"/>
      <c r="R6" s="486"/>
      <c r="S6" s="486"/>
      <c r="T6" s="486"/>
      <c r="U6" s="486"/>
      <c r="V6" s="488"/>
      <c r="W6" s="488"/>
      <c r="X6" s="516">
        <v>8200</v>
      </c>
      <c r="Y6" s="517" t="s">
        <v>417</v>
      </c>
      <c r="Z6" s="486"/>
      <c r="AA6" s="486"/>
      <c r="AB6" s="492">
        <v>8200</v>
      </c>
      <c r="AC6" s="518" t="s">
        <v>417</v>
      </c>
      <c r="AD6" s="494"/>
      <c r="AE6" s="494"/>
      <c r="AF6" s="486"/>
      <c r="AG6" s="486"/>
      <c r="AH6" s="488"/>
      <c r="AI6" s="499"/>
      <c r="AJ6" s="488"/>
      <c r="AK6" s="499"/>
      <c r="AL6" s="494"/>
      <c r="AM6" s="494"/>
      <c r="AN6" s="494"/>
      <c r="AO6" s="494"/>
      <c r="AP6" s="494"/>
      <c r="AQ6" s="494"/>
      <c r="AR6" s="497"/>
      <c r="AS6" s="497"/>
      <c r="AT6" s="499"/>
      <c r="AU6" s="499"/>
      <c r="AV6" s="500"/>
      <c r="AW6" s="519"/>
      <c r="AX6" s="500"/>
      <c r="AY6" s="519"/>
      <c r="AZ6" s="500"/>
      <c r="BA6" s="520"/>
      <c r="BB6" s="521"/>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row>
    <row r="7" spans="1:80" x14ac:dyDescent="0.3">
      <c r="A7" t="s">
        <v>424</v>
      </c>
      <c r="Y7" s="522" t="s">
        <v>418</v>
      </c>
    </row>
  </sheetData>
  <hyperlinks>
    <hyperlink ref="BX4" location="E12_RCR26!A1" display="E 12_RCR 26 - geschätzte Treibhausgasemissionen in geförderten Unternehmen aus Tätigkeiten, die in Anhang I der Richtlinie 2003/87/EG aufgeführt sind.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6"/>
  <sheetViews>
    <sheetView workbookViewId="0">
      <selection activeCell="BE3" sqref="BE3"/>
    </sheetView>
  </sheetViews>
  <sheetFormatPr baseColWidth="10" defaultRowHeight="14" x14ac:dyDescent="0.3"/>
  <cols>
    <col min="2" max="15" width="0" hidden="1" customWidth="1"/>
    <col min="18" max="19" width="0" hidden="1" customWidth="1"/>
    <col min="22" max="56" width="0" hidden="1" customWidth="1"/>
    <col min="59" max="79" width="0" hidden="1" customWidth="1"/>
  </cols>
  <sheetData>
    <row r="1" spans="1:79" x14ac:dyDescent="0.3">
      <c r="A1" t="s">
        <v>575</v>
      </c>
    </row>
    <row r="3" spans="1:79" ht="112.5" customHeight="1" x14ac:dyDescent="0.3">
      <c r="B3" s="557" t="s">
        <v>518</v>
      </c>
      <c r="C3" s="557" t="s">
        <v>335</v>
      </c>
      <c r="D3" s="558" t="s">
        <v>519</v>
      </c>
      <c r="E3" s="558" t="s">
        <v>337</v>
      </c>
      <c r="F3" s="557" t="s">
        <v>572</v>
      </c>
      <c r="G3" s="557" t="s">
        <v>339</v>
      </c>
      <c r="H3" s="558" t="s">
        <v>520</v>
      </c>
      <c r="I3" s="558" t="s">
        <v>341</v>
      </c>
      <c r="J3" s="558" t="s">
        <v>521</v>
      </c>
      <c r="K3" s="558" t="s">
        <v>522</v>
      </c>
      <c r="L3" s="557" t="s">
        <v>523</v>
      </c>
      <c r="M3" s="557" t="s">
        <v>343</v>
      </c>
      <c r="N3" s="557" t="s">
        <v>524</v>
      </c>
      <c r="O3" s="557" t="s">
        <v>525</v>
      </c>
      <c r="P3" s="558" t="s">
        <v>526</v>
      </c>
      <c r="Q3" s="558" t="s">
        <v>345</v>
      </c>
      <c r="R3" s="557" t="s">
        <v>527</v>
      </c>
      <c r="S3" s="557" t="s">
        <v>347</v>
      </c>
      <c r="T3" s="558" t="s">
        <v>528</v>
      </c>
      <c r="U3" s="558" t="s">
        <v>349</v>
      </c>
      <c r="V3" s="559" t="s">
        <v>529</v>
      </c>
      <c r="W3" s="559" t="s">
        <v>351</v>
      </c>
      <c r="X3" s="558" t="s">
        <v>530</v>
      </c>
      <c r="Y3" s="558" t="s">
        <v>353</v>
      </c>
      <c r="Z3" s="559" t="s">
        <v>531</v>
      </c>
      <c r="AA3" s="559" t="s">
        <v>355</v>
      </c>
      <c r="AB3" s="558" t="s">
        <v>532</v>
      </c>
      <c r="AC3" s="558" t="s">
        <v>357</v>
      </c>
      <c r="AD3" s="560" t="s">
        <v>533</v>
      </c>
      <c r="AE3" s="560" t="s">
        <v>359</v>
      </c>
      <c r="AF3" s="560" t="s">
        <v>534</v>
      </c>
      <c r="AG3" s="560" t="s">
        <v>361</v>
      </c>
      <c r="AH3" s="560" t="s">
        <v>573</v>
      </c>
      <c r="AI3" s="560" t="s">
        <v>535</v>
      </c>
      <c r="AJ3" s="561" t="s">
        <v>536</v>
      </c>
      <c r="AK3" s="561" t="s">
        <v>364</v>
      </c>
      <c r="AL3" s="562" t="s">
        <v>537</v>
      </c>
      <c r="AM3" s="562" t="s">
        <v>366</v>
      </c>
      <c r="AN3" s="559" t="s">
        <v>538</v>
      </c>
      <c r="AO3" s="559" t="s">
        <v>368</v>
      </c>
      <c r="AP3" s="558" t="s">
        <v>539</v>
      </c>
      <c r="AQ3" s="558" t="s">
        <v>370</v>
      </c>
      <c r="AR3" s="563" t="s">
        <v>540</v>
      </c>
      <c r="AS3" s="563" t="s">
        <v>372</v>
      </c>
      <c r="AT3" s="563" t="s">
        <v>541</v>
      </c>
      <c r="AU3" s="563" t="s">
        <v>542</v>
      </c>
      <c r="AV3" s="564" t="s">
        <v>543</v>
      </c>
      <c r="AW3" s="558" t="s">
        <v>544</v>
      </c>
      <c r="AX3" s="558" t="s">
        <v>374</v>
      </c>
      <c r="AY3" s="557" t="s">
        <v>545</v>
      </c>
      <c r="AZ3" s="557" t="s">
        <v>376</v>
      </c>
      <c r="BA3" s="558" t="s">
        <v>546</v>
      </c>
      <c r="BB3" s="558" t="s">
        <v>378</v>
      </c>
      <c r="BC3" s="557" t="s">
        <v>547</v>
      </c>
      <c r="BD3" s="557" t="s">
        <v>380</v>
      </c>
      <c r="BE3" s="558" t="s">
        <v>548</v>
      </c>
      <c r="BF3" s="558" t="s">
        <v>382</v>
      </c>
      <c r="BG3" s="557" t="s">
        <v>549</v>
      </c>
      <c r="BH3" s="557" t="s">
        <v>384</v>
      </c>
      <c r="BI3" s="558" t="s">
        <v>550</v>
      </c>
      <c r="BJ3" s="558" t="s">
        <v>386</v>
      </c>
      <c r="BK3" s="559" t="s">
        <v>551</v>
      </c>
      <c r="BL3" s="559" t="s">
        <v>388</v>
      </c>
      <c r="BM3" s="565" t="s">
        <v>574</v>
      </c>
      <c r="BN3" s="565" t="s">
        <v>390</v>
      </c>
      <c r="BO3" s="559" t="s">
        <v>552</v>
      </c>
      <c r="BP3" s="559" t="s">
        <v>392</v>
      </c>
      <c r="BQ3" s="559" t="s">
        <v>553</v>
      </c>
      <c r="BR3" s="566" t="s">
        <v>554</v>
      </c>
      <c r="BS3" s="567" t="s">
        <v>555</v>
      </c>
      <c r="BT3" s="567" t="s">
        <v>396</v>
      </c>
      <c r="BU3" s="567" t="s">
        <v>556</v>
      </c>
      <c r="BV3" s="568" t="s">
        <v>398</v>
      </c>
      <c r="BW3" s="569" t="s">
        <v>557</v>
      </c>
      <c r="BX3" s="569" t="s">
        <v>558</v>
      </c>
      <c r="BY3" s="570" t="s">
        <v>559</v>
      </c>
      <c r="BZ3" s="571" t="s">
        <v>560</v>
      </c>
      <c r="CA3" s="572" t="s">
        <v>561</v>
      </c>
    </row>
    <row r="4" spans="1:79" ht="216" customHeight="1" x14ac:dyDescent="0.3">
      <c r="B4" s="573">
        <v>12</v>
      </c>
      <c r="C4" s="574"/>
      <c r="D4" s="575"/>
      <c r="E4" s="574"/>
      <c r="F4" s="575"/>
      <c r="G4" s="574"/>
      <c r="H4" s="575"/>
      <c r="I4" s="574"/>
      <c r="J4" s="574"/>
      <c r="K4" s="574"/>
      <c r="L4" s="573"/>
      <c r="M4" s="576"/>
      <c r="N4" s="576"/>
      <c r="O4" s="576"/>
      <c r="P4" s="573">
        <v>24000</v>
      </c>
      <c r="Q4" s="574" t="s">
        <v>562</v>
      </c>
      <c r="R4" s="575"/>
      <c r="S4" s="575"/>
      <c r="T4" s="577">
        <v>24000</v>
      </c>
      <c r="U4" s="577"/>
      <c r="V4" s="573"/>
      <c r="W4" s="573"/>
      <c r="X4" s="575"/>
      <c r="Y4" s="575"/>
      <c r="Z4" s="573"/>
      <c r="AA4" s="575"/>
      <c r="AB4" s="573"/>
      <c r="AC4" s="574"/>
      <c r="AD4" s="573"/>
      <c r="AE4" s="573"/>
      <c r="AF4" s="576"/>
      <c r="AG4" s="574"/>
      <c r="AH4" s="573"/>
      <c r="AI4" s="575"/>
      <c r="AJ4" s="573"/>
      <c r="AK4" s="574"/>
      <c r="AL4" s="573"/>
      <c r="AM4" s="575"/>
      <c r="AN4" s="573">
        <v>0</v>
      </c>
      <c r="AO4" s="574" t="s">
        <v>563</v>
      </c>
      <c r="AP4" s="573">
        <v>0</v>
      </c>
      <c r="AQ4" s="574" t="s">
        <v>563</v>
      </c>
      <c r="AR4" s="573"/>
      <c r="AS4" s="574"/>
      <c r="AT4" s="578"/>
      <c r="AU4" s="574"/>
      <c r="AV4" s="579"/>
      <c r="AW4" s="575"/>
      <c r="AX4" s="574"/>
      <c r="AY4" s="580"/>
      <c r="AZ4" s="574"/>
      <c r="BA4" s="573"/>
      <c r="BB4" s="574"/>
      <c r="BC4" s="575"/>
      <c r="BD4" s="574"/>
      <c r="BE4" s="577">
        <v>240</v>
      </c>
      <c r="BF4" s="581" t="s">
        <v>564</v>
      </c>
      <c r="BG4" s="580"/>
      <c r="BH4" s="580"/>
      <c r="BI4" s="582"/>
      <c r="BJ4" s="583"/>
      <c r="BK4" s="582">
        <v>0</v>
      </c>
      <c r="BL4" s="574"/>
      <c r="BM4" s="584"/>
      <c r="BN4" s="584"/>
      <c r="BO4" s="584"/>
      <c r="BP4" s="584"/>
      <c r="BQ4" s="573"/>
      <c r="BR4" s="575"/>
      <c r="BS4" s="573"/>
      <c r="BT4" s="573"/>
      <c r="BU4" s="573"/>
      <c r="BV4" s="597"/>
      <c r="BW4" s="597"/>
      <c r="BX4" s="597"/>
      <c r="BY4" s="598"/>
      <c r="BZ4" s="598"/>
      <c r="CA4" s="599" t="s">
        <v>565</v>
      </c>
    </row>
    <row r="5" spans="1:79" ht="162.75" customHeight="1" x14ac:dyDescent="0.3">
      <c r="B5" s="585"/>
      <c r="C5" s="586"/>
      <c r="D5" s="587"/>
      <c r="E5" s="588"/>
      <c r="F5" s="587"/>
      <c r="G5" s="588"/>
      <c r="H5" s="587"/>
      <c r="I5" s="588"/>
      <c r="J5" s="588"/>
      <c r="K5" s="588"/>
      <c r="L5" s="589"/>
      <c r="M5" s="586"/>
      <c r="N5" s="586"/>
      <c r="O5" s="586"/>
      <c r="P5" s="590">
        <v>8200</v>
      </c>
      <c r="Q5" s="591" t="s">
        <v>417</v>
      </c>
      <c r="R5" s="587"/>
      <c r="S5" s="587"/>
      <c r="T5" s="577">
        <v>8200</v>
      </c>
      <c r="U5" s="592" t="s">
        <v>417</v>
      </c>
      <c r="V5" s="589"/>
      <c r="W5" s="589"/>
      <c r="X5" s="587"/>
      <c r="Y5" s="587"/>
      <c r="Z5" s="589"/>
      <c r="AA5" s="589"/>
      <c r="AB5" s="589"/>
      <c r="AC5" s="588"/>
      <c r="AD5" s="589"/>
      <c r="AE5" s="589"/>
      <c r="AF5" s="586"/>
      <c r="AG5" s="588"/>
      <c r="AH5" s="589"/>
      <c r="AI5" s="587"/>
      <c r="AJ5" s="589"/>
      <c r="AK5" s="588"/>
      <c r="AL5" s="589"/>
      <c r="AM5" s="587"/>
      <c r="AN5" s="589">
        <v>0</v>
      </c>
      <c r="AO5" s="588"/>
      <c r="AP5" s="589">
        <v>0</v>
      </c>
      <c r="AQ5" s="588"/>
      <c r="AR5" s="589"/>
      <c r="AS5" s="588"/>
      <c r="AT5" s="593"/>
      <c r="AU5" s="588"/>
      <c r="AV5" s="594"/>
      <c r="AW5" s="585"/>
      <c r="AX5" s="595"/>
      <c r="AY5" s="585"/>
      <c r="AZ5" s="595"/>
      <c r="BA5" s="585"/>
      <c r="BB5" s="595"/>
      <c r="BC5" s="585"/>
      <c r="BD5" s="595"/>
      <c r="BE5" s="585"/>
      <c r="BF5" s="595"/>
      <c r="BG5" s="585"/>
      <c r="BH5" s="585"/>
      <c r="BI5" s="585"/>
      <c r="BJ5" s="595"/>
      <c r="BK5" s="585"/>
      <c r="BL5" s="595"/>
      <c r="BM5" s="585"/>
      <c r="BN5" s="585"/>
      <c r="BO5" s="585"/>
      <c r="BP5" s="585"/>
      <c r="BQ5" s="585"/>
      <c r="BR5" s="596"/>
      <c r="BS5" s="585"/>
      <c r="BT5" s="585"/>
      <c r="BU5" s="585"/>
      <c r="BV5" s="600"/>
      <c r="BW5" s="600"/>
      <c r="BX5" s="600"/>
      <c r="BY5" s="601"/>
      <c r="BZ5" s="601"/>
      <c r="CA5" s="602" t="s">
        <v>565</v>
      </c>
    </row>
    <row r="6" spans="1:79" ht="210" x14ac:dyDescent="0.3">
      <c r="Q6" s="603" t="s">
        <v>566</v>
      </c>
      <c r="BF6" s="603" t="s">
        <v>569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CK703"/>
  <sheetViews>
    <sheetView showGridLines="0" tabSelected="1" zoomScaleNormal="100" zoomScaleSheetLayoutView="100" zoomScalePageLayoutView="85" workbookViewId="0">
      <selection activeCell="AX10" sqref="AX10"/>
    </sheetView>
  </sheetViews>
  <sheetFormatPr baseColWidth="10" defaultColWidth="10.75" defaultRowHeight="14" x14ac:dyDescent="0.3"/>
  <cols>
    <col min="1" max="3" width="3.08203125" style="120" customWidth="1"/>
    <col min="4" max="5" width="3.33203125" style="120" customWidth="1"/>
    <col min="6" max="6" width="3.08203125" style="120" customWidth="1"/>
    <col min="7" max="7" width="4.08203125" style="120" customWidth="1"/>
    <col min="8" max="8" width="3.5" style="120" customWidth="1"/>
    <col min="9" max="9" width="3.75" style="120" customWidth="1"/>
    <col min="10" max="10" width="2.33203125" style="120" customWidth="1"/>
    <col min="11" max="11" width="3.08203125" style="120" customWidth="1"/>
    <col min="12" max="12" width="3.83203125" style="120" customWidth="1"/>
    <col min="13" max="15" width="3.08203125" style="120" customWidth="1"/>
    <col min="16" max="16" width="2.83203125" style="120" customWidth="1"/>
    <col min="17" max="20" width="3.08203125" style="120" customWidth="1"/>
    <col min="21" max="21" width="3" style="120" customWidth="1"/>
    <col min="22" max="28" width="3.08203125" style="120" customWidth="1"/>
    <col min="29" max="29" width="3" style="121" customWidth="1"/>
    <col min="30" max="30" width="12.5" style="207" hidden="1" customWidth="1"/>
    <col min="31" max="31" width="13.33203125" style="120" hidden="1" customWidth="1"/>
    <col min="32" max="32" width="14" style="120" hidden="1" customWidth="1"/>
    <col min="33" max="33" width="12.75" style="120" hidden="1" customWidth="1"/>
    <col min="34" max="34" width="10.58203125" style="120" hidden="1" customWidth="1"/>
    <col min="35" max="35" width="12.25" style="120" hidden="1" customWidth="1"/>
    <col min="36" max="36" width="15.83203125" style="120" hidden="1" customWidth="1"/>
    <col min="37" max="37" width="14.25" style="120" hidden="1" customWidth="1"/>
    <col min="38" max="38" width="14.33203125" style="120" hidden="1" customWidth="1"/>
    <col min="39" max="39" width="10.5" hidden="1" customWidth="1"/>
    <col min="40" max="41" width="16.33203125" hidden="1" customWidth="1"/>
    <col min="42" max="42" width="9.25" hidden="1" customWidth="1"/>
    <col min="43" max="45" width="10.75" style="120" hidden="1" customWidth="1"/>
    <col min="46" max="46" width="83.75" style="127" hidden="1" customWidth="1"/>
    <col min="47" max="47" width="10.75" style="120" hidden="1" customWidth="1"/>
    <col min="48" max="49" width="10.75" style="120" customWidth="1"/>
    <col min="50" max="50" width="9.83203125" style="435" customWidth="1"/>
    <col min="51" max="61" width="10.75" style="120" customWidth="1"/>
    <col min="62" max="16384" width="10.75" style="120"/>
  </cols>
  <sheetData>
    <row r="1" spans="1:63" x14ac:dyDescent="0.3">
      <c r="AE1" s="271"/>
      <c r="AF1" s="154"/>
      <c r="AG1" s="154"/>
      <c r="AH1" s="154"/>
      <c r="AI1" s="154"/>
      <c r="AJ1" s="154"/>
    </row>
    <row r="2" spans="1:63" x14ac:dyDescent="0.3">
      <c r="AE2" s="798"/>
      <c r="AF2" s="798"/>
      <c r="AG2" s="798"/>
      <c r="AH2" s="798"/>
      <c r="AI2" s="798"/>
      <c r="AJ2" s="798"/>
      <c r="AK2" s="798"/>
      <c r="AL2" s="798"/>
      <c r="AM2" s="798"/>
      <c r="AN2" s="798"/>
      <c r="AO2" s="798"/>
      <c r="AP2" s="798"/>
      <c r="AQ2" s="798"/>
    </row>
    <row r="3" spans="1:63" x14ac:dyDescent="0.3">
      <c r="AE3" s="811"/>
      <c r="AF3" s="811"/>
      <c r="AG3" s="811"/>
      <c r="AH3" s="811"/>
      <c r="AI3" s="811"/>
      <c r="AJ3" s="811"/>
      <c r="AK3" s="811"/>
      <c r="AL3" s="811"/>
      <c r="AM3" s="811"/>
      <c r="AN3" s="811"/>
      <c r="AO3" s="811"/>
      <c r="AP3" s="811"/>
      <c r="AQ3" s="812"/>
    </row>
    <row r="4" spans="1:63" x14ac:dyDescent="0.3">
      <c r="AE4" s="811"/>
      <c r="AF4" s="811"/>
      <c r="AG4" s="811"/>
      <c r="AH4" s="811"/>
      <c r="AI4" s="811"/>
      <c r="AJ4" s="811"/>
      <c r="AK4" s="811"/>
      <c r="AL4" s="811"/>
      <c r="AM4" s="811"/>
      <c r="AN4" s="811"/>
      <c r="AO4" s="811"/>
      <c r="AP4" s="811"/>
      <c r="AQ4" s="812"/>
    </row>
    <row r="5" spans="1:63" x14ac:dyDescent="0.3">
      <c r="AE5" s="811"/>
      <c r="AF5" s="811"/>
      <c r="AG5" s="811"/>
      <c r="AH5" s="811"/>
      <c r="AI5" s="811"/>
      <c r="AJ5" s="811"/>
      <c r="AK5" s="811"/>
      <c r="AL5" s="811"/>
      <c r="AM5" s="811"/>
      <c r="AN5" s="811"/>
      <c r="AO5" s="811"/>
      <c r="AP5" s="811"/>
      <c r="AQ5" s="812"/>
    </row>
    <row r="6" spans="1:63" x14ac:dyDescent="0.3">
      <c r="AE6" s="811"/>
      <c r="AF6" s="812"/>
      <c r="AG6" s="812"/>
      <c r="AH6" s="812"/>
      <c r="AI6" s="812"/>
      <c r="AJ6" s="812"/>
      <c r="AK6" s="812"/>
      <c r="AL6" s="812"/>
      <c r="AM6" s="812"/>
      <c r="AN6" s="812"/>
      <c r="AO6" s="812"/>
      <c r="AP6" s="812"/>
      <c r="AQ6" s="812"/>
    </row>
    <row r="7" spans="1:63" x14ac:dyDescent="0.3">
      <c r="AE7" s="811"/>
      <c r="AF7" s="812"/>
      <c r="AG7" s="812"/>
      <c r="AH7" s="812"/>
      <c r="AI7" s="812"/>
      <c r="AJ7" s="812"/>
      <c r="AK7" s="812"/>
      <c r="AL7" s="812"/>
      <c r="AM7" s="812"/>
      <c r="AN7" s="812"/>
      <c r="AO7" s="812"/>
      <c r="AP7" s="812"/>
      <c r="AQ7" s="812"/>
    </row>
    <row r="8" spans="1:63" ht="15.5" x14ac:dyDescent="0.3">
      <c r="A8" s="813" t="s">
        <v>425</v>
      </c>
      <c r="B8" s="813"/>
      <c r="C8" s="813"/>
      <c r="D8" s="813"/>
      <c r="E8" s="813"/>
      <c r="F8" s="813"/>
      <c r="G8" s="813"/>
      <c r="H8" s="813"/>
      <c r="I8" s="813"/>
      <c r="J8" s="813"/>
      <c r="K8" s="813"/>
      <c r="L8" s="813"/>
      <c r="M8" s="813"/>
      <c r="N8" s="813"/>
      <c r="O8" s="813"/>
      <c r="P8" s="813"/>
      <c r="Q8" s="813"/>
      <c r="R8" s="813"/>
      <c r="S8" s="813"/>
      <c r="T8" s="813"/>
      <c r="U8" s="813"/>
      <c r="V8" s="813"/>
      <c r="W8" s="813"/>
      <c r="X8" s="813"/>
      <c r="Y8" s="813"/>
      <c r="Z8" s="813"/>
      <c r="AA8" s="813"/>
      <c r="AB8" s="813"/>
      <c r="AC8" s="813"/>
      <c r="AE8" s="128"/>
    </row>
    <row r="9" spans="1:63" ht="15.5" x14ac:dyDescent="0.3">
      <c r="A9" s="825" t="s">
        <v>218</v>
      </c>
      <c r="B9" s="825"/>
      <c r="C9" s="825"/>
      <c r="D9" s="825"/>
      <c r="E9" s="825"/>
      <c r="F9" s="825"/>
      <c r="G9" s="825"/>
      <c r="H9" s="825"/>
      <c r="I9" s="825"/>
      <c r="J9" s="825"/>
      <c r="K9" s="825"/>
      <c r="L9" s="825"/>
      <c r="M9" s="825"/>
      <c r="N9" s="825"/>
      <c r="O9" s="825"/>
      <c r="P9" s="825"/>
      <c r="Q9" s="825"/>
      <c r="R9" s="825"/>
      <c r="S9" s="825"/>
      <c r="T9" s="825"/>
      <c r="U9" s="825"/>
      <c r="V9" s="825"/>
      <c r="W9" s="825"/>
      <c r="X9" s="825"/>
      <c r="Y9" s="825"/>
      <c r="Z9" s="825"/>
      <c r="AA9" s="825"/>
      <c r="AB9" s="825"/>
      <c r="AC9" s="825"/>
    </row>
    <row r="10" spans="1:63" ht="15.5" x14ac:dyDescent="0.35">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420"/>
      <c r="AA10" s="420"/>
      <c r="AB10" s="420"/>
      <c r="AC10" s="421" t="s">
        <v>586</v>
      </c>
      <c r="AD10" s="607"/>
      <c r="AE10" s="356"/>
      <c r="AF10" s="608"/>
      <c r="AG10" s="356"/>
      <c r="AH10" s="356"/>
      <c r="AI10" s="356"/>
      <c r="AJ10" s="356"/>
      <c r="AK10" s="356"/>
      <c r="AL10" s="356"/>
      <c r="AM10" s="609"/>
      <c r="AN10" s="609"/>
      <c r="AO10" s="609"/>
      <c r="AP10" s="609"/>
      <c r="AQ10" s="356"/>
      <c r="AR10" s="356"/>
      <c r="AS10" s="356"/>
      <c r="AT10" s="610"/>
      <c r="AU10" s="356"/>
      <c r="AV10" s="356"/>
      <c r="BK10" s="337"/>
    </row>
    <row r="11" spans="1:63" x14ac:dyDescent="0.3">
      <c r="AF11" s="265"/>
    </row>
    <row r="12" spans="1:63" ht="84.75" customHeight="1" x14ac:dyDescent="0.3">
      <c r="A12" s="819" t="s">
        <v>585</v>
      </c>
      <c r="B12" s="819"/>
      <c r="C12" s="819"/>
      <c r="D12" s="819"/>
      <c r="E12" s="819"/>
      <c r="F12" s="819"/>
      <c r="G12" s="819"/>
      <c r="H12" s="819"/>
      <c r="I12" s="819"/>
      <c r="J12" s="819"/>
      <c r="K12" s="819"/>
      <c r="L12" s="819"/>
      <c r="M12" s="819"/>
      <c r="N12" s="819"/>
      <c r="O12" s="819"/>
      <c r="P12" s="819"/>
      <c r="Q12" s="820"/>
      <c r="R12" s="820"/>
      <c r="S12" s="820"/>
      <c r="T12" s="820"/>
      <c r="U12" s="820"/>
      <c r="V12" s="820"/>
      <c r="W12" s="820"/>
      <c r="X12" s="820"/>
      <c r="Y12" s="820"/>
      <c r="Z12" s="820"/>
      <c r="AA12" s="820"/>
      <c r="AB12" s="820"/>
      <c r="AC12" s="820"/>
      <c r="AF12" s="269"/>
      <c r="AW12" s="422"/>
      <c r="AY12" s="423"/>
      <c r="AZ12" s="423"/>
      <c r="BA12" s="423"/>
      <c r="BB12" s="423"/>
    </row>
    <row r="13" spans="1:63" ht="13.9" customHeight="1" x14ac:dyDescent="0.3">
      <c r="AE13" s="128"/>
    </row>
    <row r="14" spans="1:63" ht="21" customHeight="1" x14ac:dyDescent="0.3">
      <c r="A14" s="826" t="s">
        <v>219</v>
      </c>
      <c r="B14" s="826"/>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F14" s="270"/>
    </row>
    <row r="15" spans="1:63" s="123" customFormat="1" ht="81" customHeight="1" x14ac:dyDescent="0.3">
      <c r="A15" s="654" t="s">
        <v>0</v>
      </c>
      <c r="B15" s="814"/>
      <c r="C15" s="814"/>
      <c r="D15" s="678" t="s">
        <v>229</v>
      </c>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9"/>
      <c r="AD15" s="208"/>
      <c r="AE15" s="120"/>
      <c r="AF15" s="270"/>
      <c r="AM15" s="1"/>
      <c r="AN15" s="1"/>
      <c r="AO15" s="1"/>
      <c r="AP15" s="1"/>
      <c r="AT15" s="127"/>
      <c r="AX15" s="435"/>
    </row>
    <row r="16" spans="1:63" s="123" customFormat="1" ht="19.5" customHeight="1" x14ac:dyDescent="0.3">
      <c r="A16" s="815"/>
      <c r="B16" s="816"/>
      <c r="C16" s="816"/>
      <c r="D16" s="272" t="s">
        <v>209</v>
      </c>
      <c r="E16" s="317"/>
      <c r="F16" s="317"/>
      <c r="G16" s="317"/>
      <c r="H16" s="317"/>
      <c r="I16" s="317"/>
      <c r="J16" s="317"/>
      <c r="K16" s="124"/>
      <c r="L16" s="125"/>
      <c r="M16" s="317"/>
      <c r="N16" s="317"/>
      <c r="O16" s="317"/>
      <c r="P16" s="317"/>
      <c r="Q16" s="317"/>
      <c r="R16" s="317"/>
      <c r="S16" s="317"/>
      <c r="T16" s="317"/>
      <c r="U16" s="317"/>
      <c r="V16" s="317"/>
      <c r="W16" s="317"/>
      <c r="X16" s="317"/>
      <c r="Y16" s="317"/>
      <c r="Z16" s="317"/>
      <c r="AA16" s="317"/>
      <c r="AB16" s="317"/>
      <c r="AC16" s="318"/>
      <c r="AD16" s="208"/>
      <c r="AM16" s="1"/>
      <c r="AN16" s="1"/>
      <c r="AO16" s="1"/>
      <c r="AP16" s="1"/>
      <c r="AT16" s="127"/>
      <c r="AX16" s="435"/>
    </row>
    <row r="17" spans="1:74" s="123" customFormat="1" ht="132.75" customHeight="1" x14ac:dyDescent="0.3">
      <c r="A17" s="815"/>
      <c r="B17" s="816"/>
      <c r="C17" s="816"/>
      <c r="D17" s="317"/>
      <c r="E17" s="823" t="s">
        <v>298</v>
      </c>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4"/>
      <c r="AD17" s="208"/>
      <c r="AM17" s="1"/>
      <c r="AN17" s="1"/>
      <c r="AO17" s="1"/>
      <c r="AP17" s="1"/>
      <c r="AT17" s="127"/>
      <c r="AX17" s="435"/>
      <c r="BK17" s="377"/>
    </row>
    <row r="18" spans="1:74" s="123" customFormat="1" ht="122.25" customHeight="1" x14ac:dyDescent="0.3">
      <c r="A18" s="815"/>
      <c r="B18" s="816"/>
      <c r="C18" s="816"/>
      <c r="D18" s="705" t="s">
        <v>225</v>
      </c>
      <c r="E18" s="705"/>
      <c r="F18" s="705"/>
      <c r="G18" s="705"/>
      <c r="H18" s="705"/>
      <c r="I18" s="705"/>
      <c r="J18" s="705"/>
      <c r="K18" s="705"/>
      <c r="L18" s="705"/>
      <c r="M18" s="705"/>
      <c r="N18" s="705"/>
      <c r="O18" s="705"/>
      <c r="P18" s="705"/>
      <c r="Q18" s="705"/>
      <c r="R18" s="705"/>
      <c r="S18" s="705"/>
      <c r="T18" s="705"/>
      <c r="U18" s="705"/>
      <c r="V18" s="705"/>
      <c r="W18" s="705"/>
      <c r="X18" s="705"/>
      <c r="Y18" s="705"/>
      <c r="Z18" s="705"/>
      <c r="AA18" s="705"/>
      <c r="AB18" s="705"/>
      <c r="AC18" s="706"/>
      <c r="AD18" s="208"/>
      <c r="AE18" s="316" t="s">
        <v>207</v>
      </c>
      <c r="AM18" s="1"/>
      <c r="AN18" s="1"/>
      <c r="AO18" s="1"/>
      <c r="AP18" s="1"/>
      <c r="AT18" s="127"/>
      <c r="AX18" s="435"/>
    </row>
    <row r="19" spans="1:74" ht="25.5" customHeight="1" x14ac:dyDescent="0.3">
      <c r="A19" s="817"/>
      <c r="B19" s="818"/>
      <c r="C19" s="818"/>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2"/>
    </row>
    <row r="22" spans="1:74" ht="35.25" customHeight="1" x14ac:dyDescent="0.3">
      <c r="A22" s="796" t="s">
        <v>261</v>
      </c>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X22" s="436"/>
    </row>
    <row r="23" spans="1:74" s="127" customFormat="1" x14ac:dyDescent="0.3">
      <c r="A23" s="719"/>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1"/>
      <c r="AD23" s="208"/>
      <c r="AM23" s="2"/>
      <c r="AN23" s="2"/>
      <c r="AO23" s="2"/>
      <c r="AP23" s="2"/>
      <c r="AT23" s="324">
        <f>A23</f>
        <v>0</v>
      </c>
      <c r="AU23" s="120"/>
      <c r="AV23" s="120"/>
      <c r="AW23" s="120"/>
      <c r="AX23" s="435"/>
      <c r="AY23" s="120"/>
      <c r="AZ23" s="120"/>
      <c r="BA23" s="120"/>
      <c r="BB23" s="120"/>
      <c r="BC23" s="120"/>
      <c r="BD23" s="120"/>
      <c r="BE23" s="120"/>
      <c r="BF23" s="120"/>
      <c r="BG23" s="120"/>
      <c r="BH23" s="120"/>
      <c r="BI23" s="120"/>
      <c r="BJ23" s="337"/>
      <c r="BK23" s="337"/>
      <c r="BL23" s="120"/>
      <c r="BM23" s="120"/>
      <c r="BN23" s="120"/>
      <c r="BO23" s="120"/>
      <c r="BP23" s="120"/>
      <c r="BQ23" s="120"/>
      <c r="BR23" s="120"/>
      <c r="BS23" s="120"/>
      <c r="BT23" s="120"/>
      <c r="BU23" s="120"/>
      <c r="BV23" s="120"/>
    </row>
    <row r="24" spans="1:74" s="127" customFormat="1" ht="33.75" customHeight="1" x14ac:dyDescent="0.3">
      <c r="A24" s="797" t="s">
        <v>78</v>
      </c>
      <c r="B24" s="797"/>
      <c r="C24" s="797"/>
      <c r="D24" s="797"/>
      <c r="E24" s="797"/>
      <c r="F24" s="797"/>
      <c r="G24" s="797"/>
      <c r="H24" s="797"/>
      <c r="I24" s="797"/>
      <c r="J24" s="797"/>
      <c r="K24" s="797"/>
      <c r="L24" s="797"/>
      <c r="M24" s="797"/>
      <c r="N24" s="797"/>
      <c r="O24" s="797"/>
      <c r="P24" s="797"/>
      <c r="Q24" s="798"/>
      <c r="R24" s="798"/>
      <c r="S24" s="798"/>
      <c r="T24" s="798"/>
      <c r="U24" s="798"/>
      <c r="V24" s="798"/>
      <c r="W24" s="798"/>
      <c r="X24" s="798"/>
      <c r="Y24" s="798"/>
      <c r="Z24" s="798"/>
      <c r="AA24" s="798"/>
      <c r="AB24" s="798"/>
      <c r="AC24" s="798"/>
      <c r="AD24" s="208"/>
      <c r="AM24" s="2"/>
      <c r="AN24" s="2"/>
      <c r="AO24" s="2"/>
      <c r="AP24" s="2"/>
      <c r="AX24" s="441"/>
    </row>
    <row r="25" spans="1:74" s="127" customFormat="1" x14ac:dyDescent="0.3">
      <c r="A25" s="642"/>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4"/>
      <c r="AD25" s="208"/>
      <c r="AM25" s="2"/>
      <c r="AN25" s="2"/>
      <c r="AO25" s="2"/>
      <c r="AP25" s="2"/>
      <c r="AT25" s="324">
        <f>A25</f>
        <v>0</v>
      </c>
      <c r="AX25" s="441"/>
    </row>
    <row r="26" spans="1:74" x14ac:dyDescent="0.3">
      <c r="A26" s="128"/>
      <c r="AE26" s="423"/>
    </row>
    <row r="27" spans="1:74" ht="30" hidden="1" customHeight="1" x14ac:dyDescent="0.3">
      <c r="AC27" s="120"/>
      <c r="AE27" s="274">
        <f>AE26</f>
        <v>0</v>
      </c>
      <c r="AU27" s="127"/>
      <c r="AV27" s="127"/>
      <c r="AW27" s="127"/>
      <c r="AX27" s="441"/>
      <c r="AY27" s="127"/>
      <c r="AZ27" s="127"/>
      <c r="BA27" s="127"/>
      <c r="BB27" s="127"/>
      <c r="BC27" s="127"/>
      <c r="BD27" s="127"/>
      <c r="BE27" s="127"/>
      <c r="BF27" s="127"/>
      <c r="BG27" s="127"/>
      <c r="BH27" s="127"/>
      <c r="BI27" s="127"/>
      <c r="BJ27" s="127"/>
      <c r="BK27" s="337"/>
      <c r="BL27" s="127"/>
      <c r="BM27" s="127"/>
      <c r="BN27" s="127"/>
      <c r="BO27" s="127"/>
      <c r="BP27" s="127"/>
      <c r="BQ27" s="127"/>
      <c r="BR27" s="127"/>
      <c r="BS27" s="127"/>
      <c r="BT27" s="127"/>
      <c r="BU27" s="127"/>
      <c r="BV27" s="127"/>
    </row>
    <row r="28" spans="1:74" s="127" customFormat="1" ht="33" hidden="1" customHeight="1" x14ac:dyDescent="0.3">
      <c r="A28" s="126"/>
      <c r="B28" s="126"/>
      <c r="C28" s="126"/>
      <c r="D28" s="126"/>
      <c r="E28" s="126"/>
      <c r="F28" s="126"/>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208"/>
      <c r="AM28" s="2"/>
      <c r="AN28" s="2"/>
      <c r="AO28" s="2"/>
      <c r="AP28" s="2"/>
      <c r="AX28" s="441"/>
    </row>
    <row r="29" spans="1:74" s="127" customFormat="1" ht="24.75" customHeight="1" x14ac:dyDescent="0.3">
      <c r="A29" s="795" t="s">
        <v>304</v>
      </c>
      <c r="B29" s="795"/>
      <c r="C29" s="795"/>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208"/>
      <c r="AM29" s="2"/>
      <c r="AN29" s="2"/>
      <c r="AO29" s="2"/>
      <c r="AP29" s="2"/>
      <c r="AX29" s="441"/>
      <c r="BK29" s="376"/>
    </row>
    <row r="30" spans="1:74" s="127" customFormat="1" ht="13.9" hidden="1" customHeight="1" x14ac:dyDescent="0.3">
      <c r="A30" s="267"/>
      <c r="B30" s="267"/>
      <c r="C30" s="267"/>
      <c r="D30" s="267"/>
      <c r="E30" s="267"/>
      <c r="F30" s="267"/>
      <c r="G30" s="267"/>
      <c r="H30" s="267"/>
      <c r="I30" s="267"/>
      <c r="J30" s="267"/>
      <c r="K30" s="267"/>
      <c r="L30" s="267"/>
      <c r="M30" s="267"/>
      <c r="N30" s="267"/>
      <c r="O30" s="267"/>
      <c r="P30" s="267"/>
      <c r="Q30" s="266"/>
      <c r="R30" s="266"/>
      <c r="S30" s="266"/>
      <c r="T30" s="266"/>
      <c r="U30" s="266"/>
      <c r="V30" s="266"/>
      <c r="W30" s="266"/>
      <c r="X30" s="266"/>
      <c r="Y30" s="266"/>
      <c r="Z30" s="266"/>
      <c r="AA30" s="266"/>
      <c r="AB30" s="266"/>
      <c r="AC30" s="266"/>
      <c r="AD30" s="208"/>
      <c r="AM30" s="2"/>
      <c r="AN30" s="2"/>
      <c r="AO30" s="2"/>
      <c r="AP30" s="2"/>
      <c r="AX30" s="441"/>
    </row>
    <row r="31" spans="1:74" ht="14.25" hidden="1" customHeight="1" x14ac:dyDescent="0.3">
      <c r="A31" s="799"/>
      <c r="B31" s="799"/>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row>
    <row r="32" spans="1:74" ht="13.9" hidden="1" customHeight="1" x14ac:dyDescent="0.3">
      <c r="AE32" s="273" t="s">
        <v>213</v>
      </c>
    </row>
    <row r="33" spans="1:50" ht="13.9" hidden="1" customHeight="1" x14ac:dyDescent="0.3">
      <c r="AE33" s="150"/>
    </row>
    <row r="34" spans="1:50" ht="14.25" hidden="1" customHeight="1" x14ac:dyDescent="0.3"/>
    <row r="35" spans="1:50" ht="14.25" hidden="1" customHeight="1" x14ac:dyDescent="0.3"/>
    <row r="36" spans="1:50" ht="14.25" hidden="1" customHeight="1" x14ac:dyDescent="0.3"/>
    <row r="37" spans="1:50" ht="13.9" hidden="1" customHeight="1" x14ac:dyDescent="0.3"/>
    <row r="38" spans="1:50" ht="13.9" hidden="1" customHeight="1" x14ac:dyDescent="0.3">
      <c r="AE38" s="150"/>
    </row>
    <row r="39" spans="1:50" hidden="1" x14ac:dyDescent="0.3"/>
    <row r="40" spans="1:50" ht="45.75" customHeight="1" x14ac:dyDescent="0.3">
      <c r="A40" s="831" t="s">
        <v>79</v>
      </c>
      <c r="B40" s="831"/>
      <c r="C40" s="831"/>
      <c r="D40" s="831"/>
      <c r="E40" s="831"/>
      <c r="F40" s="831"/>
      <c r="G40" s="831"/>
      <c r="H40" s="831"/>
      <c r="I40" s="831"/>
      <c r="J40" s="831"/>
      <c r="K40" s="831"/>
      <c r="L40" s="831"/>
      <c r="M40" s="831"/>
      <c r="N40" s="831"/>
      <c r="O40" s="831"/>
      <c r="P40" s="831"/>
      <c r="Q40" s="811"/>
      <c r="R40" s="811"/>
      <c r="S40" s="811"/>
      <c r="T40" s="811"/>
      <c r="U40" s="811"/>
      <c r="V40" s="811"/>
      <c r="W40" s="811"/>
      <c r="X40" s="811"/>
      <c r="Y40" s="811"/>
      <c r="Z40" s="811"/>
      <c r="AA40" s="811"/>
      <c r="AB40" s="811"/>
      <c r="AC40" s="811"/>
    </row>
    <row r="41" spans="1:50" ht="30" customHeight="1" x14ac:dyDescent="0.3">
      <c r="A41" s="642"/>
      <c r="B41" s="643"/>
      <c r="C41" s="643"/>
      <c r="D41" s="643"/>
      <c r="E41" s="643"/>
      <c r="F41" s="643"/>
      <c r="G41" s="643"/>
      <c r="H41" s="644"/>
      <c r="I41" s="129"/>
      <c r="J41" s="642"/>
      <c r="K41" s="643"/>
      <c r="L41" s="643"/>
      <c r="M41" s="643"/>
      <c r="N41" s="643"/>
      <c r="O41" s="643"/>
      <c r="P41" s="643"/>
      <c r="Q41" s="643"/>
      <c r="R41" s="644"/>
      <c r="S41" s="130"/>
      <c r="T41" s="642"/>
      <c r="U41" s="643"/>
      <c r="V41" s="643"/>
      <c r="W41" s="643"/>
      <c r="X41" s="643"/>
      <c r="Y41" s="643"/>
      <c r="Z41" s="643"/>
      <c r="AA41" s="643"/>
      <c r="AB41" s="643"/>
      <c r="AC41" s="644"/>
      <c r="AX41" s="442"/>
    </row>
    <row r="42" spans="1:50" x14ac:dyDescent="0.3">
      <c r="A42" s="131" t="s">
        <v>1</v>
      </c>
      <c r="B42" s="131"/>
      <c r="C42" s="131"/>
      <c r="D42" s="131"/>
      <c r="E42" s="131"/>
      <c r="F42" s="131"/>
      <c r="G42" s="131"/>
      <c r="H42" s="131"/>
      <c r="I42" s="131"/>
      <c r="J42" s="131" t="s">
        <v>2</v>
      </c>
      <c r="K42" s="131"/>
      <c r="L42" s="131"/>
      <c r="M42" s="131"/>
      <c r="N42" s="131"/>
      <c r="O42" s="131"/>
      <c r="P42" s="131"/>
      <c r="Q42" s="132"/>
      <c r="T42" s="120" t="s">
        <v>3</v>
      </c>
      <c r="AX42" s="443"/>
    </row>
    <row r="43" spans="1:50" x14ac:dyDescent="0.3">
      <c r="AE43" s="430"/>
    </row>
    <row r="45" spans="1:50" ht="29.25" customHeight="1" x14ac:dyDescent="0.3">
      <c r="A45" s="832" t="s">
        <v>279</v>
      </c>
      <c r="B45" s="832"/>
      <c r="C45" s="832"/>
      <c r="D45" s="832"/>
      <c r="E45" s="832"/>
      <c r="F45" s="832"/>
      <c r="G45" s="832"/>
      <c r="H45" s="832"/>
      <c r="I45" s="832"/>
      <c r="J45" s="832"/>
      <c r="K45" s="832"/>
      <c r="L45" s="832"/>
      <c r="M45" s="832"/>
      <c r="N45" s="832"/>
      <c r="O45" s="832"/>
      <c r="P45" s="832"/>
      <c r="Q45" s="811"/>
      <c r="R45" s="811"/>
      <c r="S45" s="811"/>
      <c r="T45" s="811"/>
      <c r="U45" s="811"/>
      <c r="V45" s="811"/>
      <c r="W45" s="811"/>
      <c r="X45" s="811"/>
      <c r="Y45" s="811"/>
      <c r="Z45" s="811"/>
      <c r="AA45" s="811"/>
      <c r="AB45" s="811"/>
      <c r="AC45" s="811"/>
      <c r="AE45" s="134"/>
      <c r="AF45" s="134"/>
      <c r="AG45" s="134"/>
      <c r="AH45" s="134"/>
      <c r="AI45" s="134"/>
      <c r="AJ45" s="134"/>
      <c r="AK45" s="134"/>
    </row>
    <row r="46" spans="1:50" ht="14.5" customHeight="1" x14ac:dyDescent="0.3">
      <c r="A46" s="828"/>
      <c r="B46" s="828"/>
      <c r="C46" s="828"/>
      <c r="D46" s="828"/>
      <c r="E46" s="828"/>
      <c r="F46" s="828"/>
      <c r="G46" s="828"/>
      <c r="H46" s="828"/>
      <c r="I46" s="828"/>
      <c r="J46" s="828"/>
      <c r="K46" s="828"/>
      <c r="L46" s="828"/>
      <c r="M46" s="828"/>
      <c r="N46" s="828"/>
      <c r="O46" s="828"/>
      <c r="P46" s="828"/>
      <c r="Q46" s="828"/>
      <c r="R46" s="828"/>
      <c r="S46" s="828"/>
      <c r="T46" s="828"/>
      <c r="U46" s="828"/>
      <c r="V46" s="828"/>
      <c r="W46" s="828"/>
      <c r="X46" s="135"/>
      <c r="Y46" s="827"/>
      <c r="Z46" s="827"/>
      <c r="AA46" s="827"/>
      <c r="AB46" s="827"/>
      <c r="AC46" s="120"/>
      <c r="AF46" s="134"/>
      <c r="AG46" s="134"/>
      <c r="AH46" s="134"/>
      <c r="AI46" s="134"/>
      <c r="AJ46" s="134"/>
      <c r="AK46" s="134"/>
    </row>
    <row r="47" spans="1:50" ht="13.9" customHeight="1" x14ac:dyDescent="0.3">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62"/>
      <c r="Z47" s="162"/>
      <c r="AA47" s="162"/>
      <c r="AB47" s="162"/>
      <c r="AC47" s="129"/>
      <c r="AF47" s="134"/>
      <c r="AG47" s="134"/>
      <c r="AH47" s="134"/>
      <c r="AI47" s="134"/>
      <c r="AJ47" s="134"/>
      <c r="AK47" s="134"/>
    </row>
    <row r="48" spans="1:50" ht="13.9" customHeight="1" x14ac:dyDescent="0.3">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62"/>
      <c r="Z48" s="162"/>
      <c r="AA48" s="162"/>
      <c r="AB48" s="162"/>
      <c r="AC48" s="129"/>
      <c r="AE48" s="134"/>
      <c r="AF48" s="134"/>
      <c r="AG48" s="134"/>
      <c r="AH48" s="134"/>
      <c r="AI48" s="134"/>
      <c r="AJ48" s="134"/>
      <c r="AK48" s="134"/>
    </row>
    <row r="49" spans="1:66" ht="13.9" customHeight="1" x14ac:dyDescent="0.3">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62"/>
      <c r="Z49" s="162"/>
      <c r="AA49" s="162"/>
      <c r="AB49" s="162"/>
      <c r="AC49" s="129"/>
      <c r="AE49" s="134"/>
      <c r="AF49" s="134"/>
      <c r="AG49" s="134"/>
      <c r="AH49" s="134"/>
      <c r="AI49" s="134"/>
      <c r="AJ49" s="134"/>
      <c r="AK49" s="134"/>
    </row>
    <row r="50" spans="1:66" ht="13.9" customHeight="1" x14ac:dyDescent="0.3">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E50" s="134"/>
      <c r="AF50" s="134"/>
      <c r="AG50" s="134"/>
      <c r="AH50" s="134"/>
      <c r="AI50" s="134"/>
      <c r="AJ50" s="134"/>
      <c r="AK50" s="134"/>
    </row>
    <row r="51" spans="1:66" ht="17.5" customHeight="1" x14ac:dyDescent="0.3">
      <c r="A51" s="136"/>
      <c r="B51" s="136"/>
      <c r="C51" s="136"/>
      <c r="D51" s="136"/>
      <c r="E51" s="136"/>
      <c r="F51" s="136"/>
      <c r="G51" s="136"/>
      <c r="H51" s="136"/>
      <c r="I51" s="136"/>
      <c r="J51" s="136"/>
      <c r="K51" s="136"/>
      <c r="L51" s="136"/>
      <c r="M51" s="136"/>
      <c r="N51" s="136"/>
      <c r="O51" s="136"/>
      <c r="P51" s="136"/>
      <c r="Q51" s="137"/>
      <c r="R51" s="137"/>
      <c r="S51" s="137"/>
      <c r="T51" s="137"/>
      <c r="U51" s="137"/>
      <c r="V51" s="137"/>
      <c r="W51" s="137"/>
      <c r="X51" s="137"/>
      <c r="Y51" s="137"/>
      <c r="Z51" s="137"/>
      <c r="AA51" s="137"/>
      <c r="AB51" s="137"/>
      <c r="AC51" s="137"/>
      <c r="AE51" s="134"/>
      <c r="AF51" s="134"/>
      <c r="AG51" s="134"/>
      <c r="AH51" s="134"/>
      <c r="AI51" s="134"/>
      <c r="AJ51" s="134"/>
      <c r="AK51" s="134"/>
    </row>
    <row r="52" spans="1:66" ht="50.25" customHeight="1" x14ac:dyDescent="0.3">
      <c r="A52" s="833" t="s">
        <v>570</v>
      </c>
      <c r="B52" s="833"/>
      <c r="C52" s="833"/>
      <c r="D52" s="833"/>
      <c r="E52" s="833"/>
      <c r="F52" s="833"/>
      <c r="G52" s="833"/>
      <c r="H52" s="833"/>
      <c r="I52" s="833"/>
      <c r="J52" s="833"/>
      <c r="K52" s="833"/>
      <c r="L52" s="833"/>
      <c r="M52" s="833"/>
      <c r="N52" s="833"/>
      <c r="O52" s="833"/>
      <c r="P52" s="833"/>
      <c r="Q52" s="834"/>
      <c r="R52" s="834"/>
      <c r="S52" s="834"/>
      <c r="T52" s="834"/>
      <c r="U52" s="834"/>
      <c r="V52" s="834"/>
      <c r="W52" s="834"/>
      <c r="X52" s="834"/>
      <c r="Y52" s="834"/>
      <c r="Z52" s="834"/>
      <c r="AA52" s="834"/>
      <c r="AB52" s="834"/>
      <c r="AC52" s="834"/>
      <c r="AE52" s="193" t="b">
        <v>0</v>
      </c>
      <c r="AF52" s="193"/>
      <c r="AG52" s="193" t="s">
        <v>286</v>
      </c>
      <c r="AH52" s="193"/>
      <c r="AI52" s="193"/>
      <c r="AJ52" s="193"/>
      <c r="BK52" s="337"/>
      <c r="BN52" s="337"/>
    </row>
    <row r="53" spans="1:66" ht="18" customHeight="1" x14ac:dyDescent="0.3">
      <c r="Z53" s="835" t="s">
        <v>291</v>
      </c>
      <c r="AA53" s="835"/>
      <c r="AB53" s="835" t="s">
        <v>292</v>
      </c>
      <c r="AC53" s="835"/>
      <c r="AE53" s="120" t="s">
        <v>287</v>
      </c>
      <c r="AF53" s="120" t="s">
        <v>288</v>
      </c>
      <c r="AG53" s="120" t="s">
        <v>289</v>
      </c>
      <c r="AH53" s="120" t="s">
        <v>290</v>
      </c>
      <c r="BK53" s="337"/>
    </row>
    <row r="54" spans="1:66" ht="15" customHeight="1" x14ac:dyDescent="0.3">
      <c r="A54" s="138" t="s">
        <v>6</v>
      </c>
      <c r="B54" s="139" t="s">
        <v>262</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412"/>
      <c r="AA54" s="141"/>
      <c r="AB54" s="413"/>
      <c r="AC54" s="414"/>
      <c r="AD54" s="6">
        <v>0</v>
      </c>
      <c r="AE54" s="411" t="b">
        <v>0</v>
      </c>
      <c r="AF54" s="133">
        <v>1</v>
      </c>
      <c r="AG54" s="133" t="str">
        <f>IF(AND($AD$54=AF54,AE54=TRUE),"Dopplung","")</f>
        <v/>
      </c>
      <c r="AH54" s="133" t="str">
        <f>IF(AND(AG54="",AG55="",AG56="",AG57="",AG58="",AG59="",AG60="",AG61="",AG62="",AG63="",AG64="",AG65="",AG66="",AG67="",AG68="",AG69="",AG70="",AG71="",AG73="",AG75="",AG72="",AG74=""),"","Fehler")</f>
        <v/>
      </c>
      <c r="BK54" s="374"/>
    </row>
    <row r="55" spans="1:66" ht="15" customHeight="1" x14ac:dyDescent="0.3">
      <c r="A55" s="142" t="s">
        <v>7</v>
      </c>
      <c r="B55" s="139" t="s">
        <v>4</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412"/>
      <c r="AA55" s="141"/>
      <c r="AB55" s="413"/>
      <c r="AC55" s="414"/>
      <c r="AE55" s="411" t="b">
        <v>0</v>
      </c>
      <c r="AF55" s="133">
        <v>3</v>
      </c>
      <c r="AG55" s="133" t="str">
        <f t="shared" ref="AG55:AG75" si="0">IF(AND($AD$54=AF55,AE55=TRUE),"Dopplung","")</f>
        <v/>
      </c>
      <c r="AH55" s="133"/>
      <c r="BK55" s="375"/>
    </row>
    <row r="56" spans="1:66" ht="15.75" customHeight="1" x14ac:dyDescent="0.3">
      <c r="A56" s="142" t="s">
        <v>8</v>
      </c>
      <c r="B56" s="139" t="s">
        <v>263</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412"/>
      <c r="AA56" s="141"/>
      <c r="AB56" s="413"/>
      <c r="AC56" s="414"/>
      <c r="AE56" s="411" t="b">
        <v>0</v>
      </c>
      <c r="AF56" s="133">
        <v>4</v>
      </c>
      <c r="AG56" s="133" t="str">
        <f t="shared" si="0"/>
        <v/>
      </c>
      <c r="AH56" s="133"/>
      <c r="BK56" s="375"/>
    </row>
    <row r="57" spans="1:66" ht="17.25" customHeight="1" x14ac:dyDescent="0.3">
      <c r="A57" s="142" t="s">
        <v>9</v>
      </c>
      <c r="B57" s="139" t="s">
        <v>264</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412"/>
      <c r="AA57" s="141"/>
      <c r="AB57" s="413"/>
      <c r="AC57" s="414"/>
      <c r="AE57" s="411" t="b">
        <v>0</v>
      </c>
      <c r="AF57" s="133">
        <v>5</v>
      </c>
      <c r="AG57" s="133" t="str">
        <f t="shared" si="0"/>
        <v/>
      </c>
      <c r="AH57" s="133"/>
      <c r="BK57" s="375"/>
    </row>
    <row r="58" spans="1:66" ht="15" customHeight="1" x14ac:dyDescent="0.3">
      <c r="A58" s="142" t="s">
        <v>10</v>
      </c>
      <c r="B58" s="139" t="s">
        <v>265</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412"/>
      <c r="AA58" s="141"/>
      <c r="AB58" s="413"/>
      <c r="AC58" s="414"/>
      <c r="AE58" s="411" t="b">
        <v>0</v>
      </c>
      <c r="AF58" s="133">
        <v>6</v>
      </c>
      <c r="AG58" s="133" t="str">
        <f t="shared" si="0"/>
        <v/>
      </c>
      <c r="AH58" s="133"/>
      <c r="BK58" s="337"/>
    </row>
    <row r="59" spans="1:66" ht="15" customHeight="1" x14ac:dyDescent="0.3">
      <c r="A59" s="142" t="s">
        <v>11</v>
      </c>
      <c r="B59" s="139" t="s">
        <v>5</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412"/>
      <c r="AA59" s="141"/>
      <c r="AB59" s="413"/>
      <c r="AC59" s="414"/>
      <c r="AE59" s="411" t="b">
        <v>0</v>
      </c>
      <c r="AF59" s="133">
        <v>7</v>
      </c>
      <c r="AG59" s="133" t="str">
        <f t="shared" si="0"/>
        <v/>
      </c>
      <c r="AH59" s="133"/>
      <c r="BK59" s="337"/>
    </row>
    <row r="60" spans="1:66" ht="15" customHeight="1" x14ac:dyDescent="0.3">
      <c r="A60" s="142" t="s">
        <v>12</v>
      </c>
      <c r="B60" s="139" t="s">
        <v>266</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412"/>
      <c r="AA60" s="141"/>
      <c r="AB60" s="413"/>
      <c r="AC60" s="414"/>
      <c r="AE60" s="411" t="b">
        <v>0</v>
      </c>
      <c r="AF60" s="133">
        <v>8</v>
      </c>
      <c r="AG60" s="133" t="str">
        <f t="shared" si="0"/>
        <v/>
      </c>
      <c r="AH60" s="133"/>
      <c r="BK60" s="337"/>
    </row>
    <row r="61" spans="1:66" ht="15" customHeight="1" x14ac:dyDescent="0.3">
      <c r="A61" s="142" t="s">
        <v>13</v>
      </c>
      <c r="B61" s="139" t="s">
        <v>273</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412"/>
      <c r="AA61" s="141"/>
      <c r="AB61" s="413"/>
      <c r="AC61" s="414"/>
      <c r="AE61" s="411" t="b">
        <v>0</v>
      </c>
      <c r="AF61" s="133">
        <v>9</v>
      </c>
      <c r="AG61" s="133" t="str">
        <f t="shared" si="0"/>
        <v/>
      </c>
      <c r="AH61" s="133"/>
      <c r="BK61" s="337"/>
    </row>
    <row r="62" spans="1:66" ht="15" customHeight="1" x14ac:dyDescent="0.3">
      <c r="A62" s="142" t="s">
        <v>14</v>
      </c>
      <c r="B62" s="139" t="s">
        <v>267</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412"/>
      <c r="AA62" s="141"/>
      <c r="AB62" s="413"/>
      <c r="AC62" s="414"/>
      <c r="AE62" s="411" t="b">
        <v>0</v>
      </c>
      <c r="AF62" s="133">
        <v>10</v>
      </c>
      <c r="AG62" s="133" t="str">
        <f t="shared" si="0"/>
        <v/>
      </c>
      <c r="AH62" s="133"/>
      <c r="BK62" s="337"/>
    </row>
    <row r="63" spans="1:66" ht="15" customHeight="1" x14ac:dyDescent="0.3">
      <c r="A63" s="142" t="s">
        <v>15</v>
      </c>
      <c r="B63" s="139" t="s">
        <v>268</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412"/>
      <c r="AA63" s="141"/>
      <c r="AB63" s="413"/>
      <c r="AC63" s="414"/>
      <c r="AE63" s="411" t="b">
        <v>0</v>
      </c>
      <c r="AF63" s="133">
        <v>11</v>
      </c>
      <c r="AG63" s="133" t="str">
        <f t="shared" si="0"/>
        <v/>
      </c>
      <c r="AH63" s="133"/>
      <c r="BK63" s="337"/>
    </row>
    <row r="64" spans="1:66" ht="15" customHeight="1" x14ac:dyDescent="0.3">
      <c r="A64" s="142" t="s">
        <v>16</v>
      </c>
      <c r="B64" s="139" t="s">
        <v>269</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412"/>
      <c r="AA64" s="141"/>
      <c r="AB64" s="413"/>
      <c r="AC64" s="414"/>
      <c r="AE64" s="411" t="b">
        <v>0</v>
      </c>
      <c r="AF64" s="133">
        <v>12</v>
      </c>
      <c r="AG64" s="133" t="str">
        <f t="shared" si="0"/>
        <v/>
      </c>
      <c r="AH64" s="133"/>
      <c r="BK64" s="337"/>
    </row>
    <row r="65" spans="1:63" ht="15" customHeight="1" x14ac:dyDescent="0.3">
      <c r="A65" s="142" t="s">
        <v>17</v>
      </c>
      <c r="B65" s="139" t="s">
        <v>272</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412"/>
      <c r="AA65" s="141"/>
      <c r="AB65" s="413"/>
      <c r="AC65" s="414"/>
      <c r="AE65" s="411" t="b">
        <v>0</v>
      </c>
      <c r="AF65" s="133">
        <v>13</v>
      </c>
      <c r="AG65" s="133" t="str">
        <f t="shared" si="0"/>
        <v/>
      </c>
      <c r="AH65" s="133"/>
      <c r="BK65" s="337"/>
    </row>
    <row r="66" spans="1:63" ht="15" customHeight="1" x14ac:dyDescent="0.3">
      <c r="A66" s="142" t="s">
        <v>18</v>
      </c>
      <c r="B66" s="143" t="s">
        <v>270</v>
      </c>
      <c r="C66" s="144"/>
      <c r="D66" s="140"/>
      <c r="E66" s="140"/>
      <c r="F66" s="140"/>
      <c r="G66" s="140"/>
      <c r="H66" s="140"/>
      <c r="I66" s="140"/>
      <c r="J66" s="140"/>
      <c r="K66" s="140"/>
      <c r="L66" s="140"/>
      <c r="M66" s="140"/>
      <c r="N66" s="140"/>
      <c r="O66" s="140"/>
      <c r="P66" s="140"/>
      <c r="Q66" s="140"/>
      <c r="R66" s="140"/>
      <c r="S66" s="140"/>
      <c r="T66" s="140"/>
      <c r="U66" s="140"/>
      <c r="V66" s="140"/>
      <c r="W66" s="140"/>
      <c r="X66" s="140"/>
      <c r="Y66" s="140"/>
      <c r="Z66" s="412"/>
      <c r="AA66" s="141"/>
      <c r="AB66" s="413"/>
      <c r="AC66" s="414"/>
      <c r="AE66" s="411" t="b">
        <v>0</v>
      </c>
      <c r="AF66" s="133">
        <v>22</v>
      </c>
      <c r="AG66" s="133" t="str">
        <f t="shared" si="0"/>
        <v/>
      </c>
      <c r="AH66" s="133"/>
    </row>
    <row r="67" spans="1:63" ht="15" customHeight="1" x14ac:dyDescent="0.3">
      <c r="A67" s="142" t="s">
        <v>20</v>
      </c>
      <c r="B67" s="143" t="s">
        <v>271</v>
      </c>
      <c r="C67" s="144"/>
      <c r="D67" s="140"/>
      <c r="E67" s="140"/>
      <c r="F67" s="140"/>
      <c r="G67" s="140"/>
      <c r="H67" s="140"/>
      <c r="I67" s="140"/>
      <c r="J67" s="140"/>
      <c r="K67" s="140"/>
      <c r="L67" s="140"/>
      <c r="M67" s="140"/>
      <c r="N67" s="140"/>
      <c r="O67" s="140"/>
      <c r="P67" s="140"/>
      <c r="Q67" s="140"/>
      <c r="R67" s="140"/>
      <c r="S67" s="140"/>
      <c r="T67" s="140"/>
      <c r="U67" s="140"/>
      <c r="V67" s="140"/>
      <c r="W67" s="140"/>
      <c r="X67" s="140"/>
      <c r="Y67" s="140"/>
      <c r="Z67" s="412"/>
      <c r="AA67" s="141"/>
      <c r="AB67" s="413"/>
      <c r="AC67" s="414"/>
      <c r="AE67" s="411" t="b">
        <v>0</v>
      </c>
      <c r="AF67" s="133">
        <v>23</v>
      </c>
      <c r="AG67" s="133" t="str">
        <f t="shared" si="0"/>
        <v/>
      </c>
      <c r="AH67" s="133"/>
    </row>
    <row r="68" spans="1:63" ht="15" customHeight="1" x14ac:dyDescent="0.3">
      <c r="A68" s="142" t="s">
        <v>21</v>
      </c>
      <c r="B68" s="143" t="s">
        <v>274</v>
      </c>
      <c r="C68" s="144"/>
      <c r="D68" s="140"/>
      <c r="E68" s="140"/>
      <c r="F68" s="140"/>
      <c r="G68" s="140"/>
      <c r="H68" s="140"/>
      <c r="I68" s="140"/>
      <c r="J68" s="140"/>
      <c r="K68" s="140"/>
      <c r="L68" s="140"/>
      <c r="M68" s="140"/>
      <c r="N68" s="140"/>
      <c r="O68" s="140"/>
      <c r="P68" s="140"/>
      <c r="Q68" s="140"/>
      <c r="R68" s="140"/>
      <c r="S68" s="140"/>
      <c r="T68" s="140"/>
      <c r="U68" s="140"/>
      <c r="V68" s="140"/>
      <c r="W68" s="140"/>
      <c r="X68" s="140"/>
      <c r="Y68" s="140"/>
      <c r="Z68" s="412"/>
      <c r="AA68" s="141"/>
      <c r="AB68" s="413"/>
      <c r="AC68" s="414"/>
      <c r="AE68" s="411" t="b">
        <v>0</v>
      </c>
      <c r="AF68" s="133">
        <v>17</v>
      </c>
      <c r="AG68" s="133" t="str">
        <f t="shared" si="0"/>
        <v/>
      </c>
      <c r="AH68" s="133"/>
    </row>
    <row r="69" spans="1:63" ht="15" customHeight="1" x14ac:dyDescent="0.3">
      <c r="A69" s="142" t="s">
        <v>22</v>
      </c>
      <c r="B69" s="143" t="s">
        <v>275</v>
      </c>
      <c r="C69" s="144"/>
      <c r="D69" s="140"/>
      <c r="E69" s="140"/>
      <c r="F69" s="140"/>
      <c r="G69" s="140"/>
      <c r="H69" s="140"/>
      <c r="I69" s="140"/>
      <c r="J69" s="140"/>
      <c r="K69" s="140"/>
      <c r="L69" s="140"/>
      <c r="M69" s="140"/>
      <c r="N69" s="140"/>
      <c r="O69" s="140"/>
      <c r="P69" s="140"/>
      <c r="Q69" s="140"/>
      <c r="R69" s="140"/>
      <c r="S69" s="140"/>
      <c r="T69" s="140"/>
      <c r="U69" s="140"/>
      <c r="V69" s="140"/>
      <c r="W69" s="140"/>
      <c r="X69" s="140"/>
      <c r="Y69" s="140"/>
      <c r="Z69" s="412"/>
      <c r="AA69" s="141"/>
      <c r="AB69" s="413"/>
      <c r="AC69" s="414"/>
      <c r="AE69" s="411" t="b">
        <v>0</v>
      </c>
      <c r="AF69" s="133">
        <v>19</v>
      </c>
      <c r="AG69" s="133" t="str">
        <f t="shared" si="0"/>
        <v/>
      </c>
      <c r="AH69" s="133"/>
    </row>
    <row r="70" spans="1:63" ht="15" customHeight="1" x14ac:dyDescent="0.3">
      <c r="A70" s="142" t="s">
        <v>23</v>
      </c>
      <c r="B70" s="143" t="s">
        <v>276</v>
      </c>
      <c r="C70" s="144"/>
      <c r="D70" s="140"/>
      <c r="E70" s="140"/>
      <c r="F70" s="140"/>
      <c r="G70" s="140"/>
      <c r="H70" s="140"/>
      <c r="I70" s="140"/>
      <c r="J70" s="140"/>
      <c r="K70" s="140"/>
      <c r="L70" s="140"/>
      <c r="M70" s="140"/>
      <c r="N70" s="140"/>
      <c r="O70" s="140"/>
      <c r="P70" s="140"/>
      <c r="Q70" s="140"/>
      <c r="R70" s="140"/>
      <c r="S70" s="140"/>
      <c r="T70" s="140"/>
      <c r="U70" s="140"/>
      <c r="V70" s="140"/>
      <c r="W70" s="140"/>
      <c r="X70" s="140"/>
      <c r="Y70" s="140"/>
      <c r="Z70" s="412"/>
      <c r="AA70" s="141"/>
      <c r="AB70" s="413"/>
      <c r="AC70" s="414"/>
      <c r="AE70" s="411" t="b">
        <v>0</v>
      </c>
      <c r="AF70" s="133">
        <v>20</v>
      </c>
      <c r="AG70" s="133" t="str">
        <f t="shared" si="0"/>
        <v/>
      </c>
      <c r="AH70" s="133"/>
    </row>
    <row r="71" spans="1:63" ht="15" customHeight="1" x14ac:dyDescent="0.3">
      <c r="A71" s="142" t="s">
        <v>24</v>
      </c>
      <c r="B71" s="143" t="s">
        <v>277</v>
      </c>
      <c r="C71" s="144"/>
      <c r="D71" s="140"/>
      <c r="E71" s="140"/>
      <c r="F71" s="140"/>
      <c r="G71" s="140"/>
      <c r="H71" s="140"/>
      <c r="I71" s="140"/>
      <c r="J71" s="140"/>
      <c r="K71" s="140"/>
      <c r="L71" s="140"/>
      <c r="M71" s="140"/>
      <c r="N71" s="140"/>
      <c r="O71" s="140"/>
      <c r="P71" s="140"/>
      <c r="Q71" s="140"/>
      <c r="R71" s="140"/>
      <c r="S71" s="140"/>
      <c r="T71" s="140"/>
      <c r="U71" s="140"/>
      <c r="V71" s="140"/>
      <c r="W71" s="140"/>
      <c r="X71" s="140"/>
      <c r="Y71" s="140"/>
      <c r="Z71" s="412"/>
      <c r="AA71" s="141"/>
      <c r="AB71" s="413"/>
      <c r="AC71" s="414"/>
      <c r="AE71" s="411" t="b">
        <v>0</v>
      </c>
      <c r="AF71" s="133">
        <v>21</v>
      </c>
      <c r="AG71" s="133" t="str">
        <f t="shared" si="0"/>
        <v/>
      </c>
      <c r="AH71" s="133"/>
    </row>
    <row r="72" spans="1:63" ht="15" customHeight="1" x14ac:dyDescent="0.3">
      <c r="A72" s="142" t="s">
        <v>25</v>
      </c>
      <c r="B72" s="143" t="s">
        <v>278</v>
      </c>
      <c r="C72" s="144"/>
      <c r="D72" s="140"/>
      <c r="E72" s="140"/>
      <c r="F72" s="140"/>
      <c r="G72" s="140"/>
      <c r="H72" s="140"/>
      <c r="I72" s="140"/>
      <c r="J72" s="140"/>
      <c r="K72" s="140"/>
      <c r="L72" s="140"/>
      <c r="M72" s="140"/>
      <c r="N72" s="140"/>
      <c r="O72" s="140"/>
      <c r="P72" s="140"/>
      <c r="Q72" s="140"/>
      <c r="R72" s="140"/>
      <c r="S72" s="140"/>
      <c r="T72" s="140"/>
      <c r="U72" s="140"/>
      <c r="V72" s="140"/>
      <c r="W72" s="140"/>
      <c r="X72" s="140"/>
      <c r="Y72" s="140"/>
      <c r="Z72" s="412"/>
      <c r="AA72" s="141"/>
      <c r="AB72" s="413"/>
      <c r="AC72" s="414"/>
      <c r="AE72" s="411" t="b">
        <v>0</v>
      </c>
      <c r="AF72" s="133">
        <v>25</v>
      </c>
      <c r="AG72" s="133" t="str">
        <f t="shared" si="0"/>
        <v/>
      </c>
      <c r="AH72" s="133"/>
    </row>
    <row r="73" spans="1:63" s="430" customFormat="1" ht="15" customHeight="1" x14ac:dyDescent="0.3">
      <c r="A73" s="613" t="s">
        <v>26</v>
      </c>
      <c r="B73" s="143" t="s">
        <v>589</v>
      </c>
      <c r="C73" s="144"/>
      <c r="D73" s="140"/>
      <c r="E73" s="140"/>
      <c r="F73" s="140"/>
      <c r="G73" s="140"/>
      <c r="H73" s="140"/>
      <c r="I73" s="140"/>
      <c r="J73" s="140"/>
      <c r="K73" s="140"/>
      <c r="L73" s="140"/>
      <c r="M73" s="140"/>
      <c r="N73" s="140"/>
      <c r="O73" s="140"/>
      <c r="P73" s="140"/>
      <c r="Q73" s="140"/>
      <c r="R73" s="140"/>
      <c r="S73" s="140"/>
      <c r="T73" s="140"/>
      <c r="U73" s="140"/>
      <c r="V73" s="140"/>
      <c r="W73" s="140"/>
      <c r="X73" s="140"/>
      <c r="Y73" s="140"/>
      <c r="Z73" s="412"/>
      <c r="AA73" s="141"/>
      <c r="AB73" s="413"/>
      <c r="AC73" s="414"/>
      <c r="AD73" s="431"/>
      <c r="AE73" s="411" t="b">
        <v>0</v>
      </c>
      <c r="AF73" s="133">
        <v>30</v>
      </c>
      <c r="AG73" s="133" t="str">
        <f t="shared" ref="AG73" si="1">IF(AND($AD$54=AF73,AE73=TRUE),"Dopplung","")</f>
        <v/>
      </c>
      <c r="AH73" s="133"/>
      <c r="AM73" s="612"/>
      <c r="AN73" s="612"/>
      <c r="AO73" s="612"/>
      <c r="AP73" s="612"/>
      <c r="AT73" s="611"/>
      <c r="AX73" s="435"/>
    </row>
    <row r="74" spans="1:63" ht="16.5" x14ac:dyDescent="0.3">
      <c r="A74" s="142" t="s">
        <v>588</v>
      </c>
      <c r="B74" s="143" t="s">
        <v>571</v>
      </c>
      <c r="C74" s="144"/>
      <c r="D74" s="140"/>
      <c r="E74" s="140"/>
      <c r="F74" s="140"/>
      <c r="G74" s="140"/>
      <c r="H74" s="140"/>
      <c r="I74" s="140"/>
      <c r="J74" s="140"/>
      <c r="K74" s="140"/>
      <c r="L74" s="140"/>
      <c r="M74" s="140"/>
      <c r="N74" s="140"/>
      <c r="O74" s="140"/>
      <c r="P74" s="140"/>
      <c r="Q74" s="140"/>
      <c r="R74" s="140"/>
      <c r="S74" s="140"/>
      <c r="T74" s="140"/>
      <c r="U74" s="140"/>
      <c r="V74" s="140"/>
      <c r="W74" s="140"/>
      <c r="X74" s="140"/>
      <c r="Y74" s="140"/>
      <c r="Z74" s="412"/>
      <c r="AA74" s="141"/>
      <c r="AB74" s="413"/>
      <c r="AC74" s="414"/>
      <c r="AE74" s="411" t="b">
        <v>0</v>
      </c>
      <c r="AF74" s="133">
        <v>28</v>
      </c>
      <c r="AG74" s="133" t="str">
        <f t="shared" si="0"/>
        <v/>
      </c>
      <c r="AH74" s="133"/>
    </row>
    <row r="75" spans="1:63" x14ac:dyDescent="0.3">
      <c r="A75" s="604">
        <v>22</v>
      </c>
      <c r="B75" s="143" t="s">
        <v>577</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412"/>
      <c r="AA75" s="141"/>
      <c r="AB75" s="413"/>
      <c r="AC75" s="414"/>
      <c r="AE75" s="411" t="b">
        <v>0</v>
      </c>
      <c r="AF75" s="133">
        <v>29</v>
      </c>
      <c r="AG75" s="133" t="str">
        <f t="shared" si="0"/>
        <v/>
      </c>
      <c r="AH75" s="133"/>
    </row>
    <row r="76" spans="1:63" x14ac:dyDescent="0.3">
      <c r="A76" s="836" t="s">
        <v>580</v>
      </c>
      <c r="B76" s="836"/>
      <c r="C76" s="836"/>
      <c r="D76" s="836"/>
      <c r="E76" s="836"/>
      <c r="F76" s="836"/>
      <c r="G76" s="836"/>
      <c r="H76" s="836"/>
      <c r="I76" s="836"/>
      <c r="J76" s="836"/>
      <c r="K76" s="836"/>
      <c r="L76" s="836"/>
      <c r="M76" s="836"/>
      <c r="N76" s="836"/>
      <c r="O76" s="836"/>
      <c r="P76" s="836"/>
      <c r="Q76" s="836"/>
      <c r="R76" s="836"/>
      <c r="S76" s="836"/>
      <c r="T76" s="836"/>
      <c r="U76" s="836"/>
      <c r="V76" s="836"/>
      <c r="W76" s="836"/>
      <c r="X76" s="836"/>
      <c r="Y76" s="836"/>
      <c r="Z76" s="836"/>
      <c r="AA76" s="836"/>
      <c r="AB76" s="836"/>
      <c r="AC76" s="836"/>
    </row>
    <row r="77" spans="1:63" x14ac:dyDescent="0.3">
      <c r="A77" s="829" t="s">
        <v>19</v>
      </c>
      <c r="B77" s="829"/>
      <c r="C77" s="829"/>
      <c r="D77" s="829"/>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T77" s="324">
        <f>A79</f>
        <v>0</v>
      </c>
    </row>
    <row r="78" spans="1:63" ht="18" customHeight="1" x14ac:dyDescent="0.3">
      <c r="A78" s="126"/>
      <c r="B78" s="126"/>
      <c r="C78" s="126"/>
      <c r="D78" s="126"/>
      <c r="E78" s="126"/>
      <c r="F78" s="126"/>
      <c r="G78" s="134"/>
      <c r="H78" s="134"/>
      <c r="I78" s="134"/>
      <c r="J78" s="134"/>
      <c r="K78" s="134"/>
      <c r="L78" s="134"/>
      <c r="M78" s="134"/>
      <c r="N78" s="134"/>
      <c r="O78" s="134"/>
      <c r="P78" s="134"/>
      <c r="Q78" s="134"/>
    </row>
    <row r="79" spans="1:63" ht="24.75" customHeight="1" x14ac:dyDescent="0.3">
      <c r="A79" s="642"/>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4"/>
      <c r="BK79" s="337"/>
    </row>
    <row r="80" spans="1:63" ht="27.65" customHeight="1" x14ac:dyDescent="0.3">
      <c r="BK80" s="356"/>
    </row>
    <row r="81" spans="1:89" ht="27.75" customHeight="1" x14ac:dyDescent="0.3">
      <c r="A81" s="830" t="s">
        <v>280</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BK81" s="380"/>
    </row>
    <row r="82" spans="1:89" ht="30.75" customHeight="1" x14ac:dyDescent="0.3">
      <c r="A82" s="830" t="s">
        <v>281</v>
      </c>
      <c r="B82" s="830"/>
      <c r="C82" s="830"/>
      <c r="D82" s="830"/>
      <c r="E82" s="830"/>
      <c r="F82" s="830"/>
      <c r="G82" s="830"/>
      <c r="H82" s="830"/>
      <c r="I82" s="830"/>
      <c r="J82" s="830"/>
      <c r="K82" s="830"/>
      <c r="L82" s="830"/>
      <c r="M82" s="830"/>
      <c r="N82" s="830"/>
      <c r="O82" s="830"/>
      <c r="P82" s="830"/>
      <c r="Q82" s="830"/>
      <c r="R82" s="830"/>
      <c r="S82" s="830"/>
      <c r="T82" s="830"/>
      <c r="U82" s="830"/>
      <c r="V82" s="830"/>
      <c r="W82" s="830"/>
      <c r="X82" s="830"/>
      <c r="Y82" s="830"/>
      <c r="Z82" s="830"/>
      <c r="AA82" s="830"/>
      <c r="AB82" s="830"/>
      <c r="AC82" s="830"/>
      <c r="BK82" s="337"/>
    </row>
    <row r="83" spans="1:89" ht="29.25" customHeight="1" x14ac:dyDescent="0.4">
      <c r="A83" s="606" t="s">
        <v>578</v>
      </c>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615" t="s">
        <v>61</v>
      </c>
      <c r="Z83" s="615"/>
      <c r="AA83" s="615"/>
      <c r="AB83" s="615"/>
      <c r="AC83" s="615"/>
      <c r="AW83" s="423"/>
    </row>
    <row r="84" spans="1:89" ht="42.75" customHeight="1" x14ac:dyDescent="0.3">
      <c r="A84" s="616" t="s">
        <v>581</v>
      </c>
      <c r="B84" s="617"/>
      <c r="C84" s="617"/>
      <c r="D84" s="617"/>
      <c r="E84" s="617"/>
      <c r="F84" s="617"/>
      <c r="G84" s="617"/>
      <c r="H84" s="617"/>
      <c r="I84" s="617"/>
      <c r="J84" s="617"/>
      <c r="K84" s="617"/>
      <c r="L84" s="617"/>
      <c r="M84" s="617"/>
      <c r="N84" s="617"/>
      <c r="O84" s="617"/>
      <c r="P84" s="617"/>
      <c r="Q84" s="617"/>
      <c r="R84" s="617"/>
      <c r="S84" s="617"/>
      <c r="T84" s="617"/>
      <c r="U84" s="617"/>
      <c r="V84" s="617"/>
      <c r="W84" s="617"/>
      <c r="X84" s="618"/>
      <c r="Y84" s="619"/>
      <c r="Z84" s="620"/>
      <c r="AA84" s="620"/>
      <c r="AB84" s="620"/>
      <c r="AC84" s="621"/>
      <c r="AD84" s="449"/>
      <c r="AW84" s="423"/>
    </row>
    <row r="85" spans="1:89" ht="16.399999999999999" customHeight="1" x14ac:dyDescent="0.3">
      <c r="A85" s="432"/>
      <c r="B85" s="43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3"/>
      <c r="AD85" s="449"/>
      <c r="AW85" s="423"/>
      <c r="BK85" s="337"/>
    </row>
    <row r="86" spans="1:89" ht="16.399999999999999" customHeight="1" x14ac:dyDescent="0.3">
      <c r="A86" s="622" t="s">
        <v>419</v>
      </c>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449"/>
      <c r="AW86" s="423"/>
      <c r="BK86" s="381"/>
    </row>
    <row r="87" spans="1:89" x14ac:dyDescent="0.3">
      <c r="A87" s="623"/>
      <c r="B87" s="624"/>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5"/>
      <c r="AD87" s="449"/>
      <c r="AT87" s="324">
        <f>A87</f>
        <v>0</v>
      </c>
      <c r="AW87" s="423"/>
      <c r="BK87" s="845"/>
      <c r="BL87" s="667"/>
      <c r="BM87" s="667"/>
      <c r="BN87" s="667"/>
      <c r="BO87" s="667"/>
      <c r="BP87" s="667"/>
      <c r="BQ87" s="667"/>
      <c r="BR87" s="667"/>
      <c r="BS87" s="667"/>
      <c r="BT87" s="667"/>
      <c r="BU87" s="667"/>
      <c r="BV87" s="667"/>
      <c r="BW87" s="667"/>
      <c r="BX87" s="667"/>
      <c r="BY87" s="667"/>
      <c r="BZ87" s="667"/>
      <c r="CA87" s="667"/>
      <c r="CB87" s="667"/>
      <c r="CC87" s="667"/>
      <c r="CD87" s="667"/>
      <c r="CE87" s="667"/>
      <c r="CF87" s="667"/>
      <c r="CG87" s="667"/>
      <c r="CH87" s="667"/>
      <c r="CI87" s="667"/>
      <c r="CJ87" s="667"/>
      <c r="CK87" s="667"/>
    </row>
    <row r="88" spans="1:89" ht="16.399999999999999" customHeight="1" x14ac:dyDescent="0.3">
      <c r="A88" s="523"/>
      <c r="B88" s="523"/>
      <c r="C88" s="523"/>
      <c r="D88" s="523"/>
      <c r="E88" s="523"/>
      <c r="F88" s="523"/>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449"/>
      <c r="AW88" s="423"/>
    </row>
    <row r="89" spans="1:89" ht="16.399999999999999" customHeight="1" x14ac:dyDescent="0.3">
      <c r="A89" s="626" t="s">
        <v>421</v>
      </c>
      <c r="B89" s="626"/>
      <c r="C89" s="626"/>
      <c r="D89" s="626"/>
      <c r="E89" s="626"/>
      <c r="F89" s="626"/>
      <c r="G89" s="626"/>
      <c r="H89" s="626"/>
      <c r="I89" s="626"/>
      <c r="J89" s="626"/>
      <c r="K89" s="626"/>
      <c r="L89" s="626"/>
      <c r="M89" s="626"/>
      <c r="N89" s="626"/>
      <c r="O89" s="626"/>
      <c r="P89" s="626"/>
      <c r="Q89" s="626"/>
      <c r="R89" s="626"/>
      <c r="S89" s="626"/>
      <c r="T89" s="626"/>
      <c r="U89" s="626"/>
      <c r="V89" s="626"/>
      <c r="W89" s="626"/>
      <c r="X89" s="626"/>
      <c r="Y89" s="626"/>
      <c r="Z89" s="626"/>
      <c r="AA89" s="626"/>
      <c r="AB89" s="626"/>
      <c r="AC89" s="626"/>
      <c r="AD89" s="449"/>
      <c r="AW89" s="423"/>
    </row>
    <row r="90" spans="1:89" ht="105" customHeight="1" x14ac:dyDescent="0.3">
      <c r="A90" s="627" t="s">
        <v>420</v>
      </c>
      <c r="B90" s="617"/>
      <c r="C90" s="617"/>
      <c r="D90" s="617"/>
      <c r="E90" s="617"/>
      <c r="F90" s="617"/>
      <c r="G90" s="618"/>
      <c r="H90" s="617" t="s">
        <v>582</v>
      </c>
      <c r="I90" s="617"/>
      <c r="J90" s="617"/>
      <c r="K90" s="617"/>
      <c r="L90" s="617"/>
      <c r="M90" s="617"/>
      <c r="N90" s="617"/>
      <c r="O90" s="617"/>
      <c r="P90" s="617"/>
      <c r="Q90" s="617"/>
      <c r="R90" s="617"/>
      <c r="S90" s="617"/>
      <c r="T90" s="617"/>
      <c r="U90" s="617"/>
      <c r="V90" s="617"/>
      <c r="W90" s="617"/>
      <c r="X90" s="617"/>
      <c r="Y90" s="617"/>
      <c r="Z90" s="617"/>
      <c r="AA90" s="617"/>
      <c r="AB90" s="617"/>
      <c r="AC90" s="618"/>
      <c r="AD90" s="449"/>
      <c r="AW90" s="423"/>
    </row>
    <row r="91" spans="1:89" ht="67.5" customHeight="1" x14ac:dyDescent="0.3">
      <c r="A91" s="628" t="s">
        <v>0</v>
      </c>
      <c r="B91" s="629"/>
      <c r="C91" s="630"/>
      <c r="D91" s="631" t="s">
        <v>587</v>
      </c>
      <c r="E91" s="631"/>
      <c r="F91" s="631"/>
      <c r="G91" s="631"/>
      <c r="H91" s="631"/>
      <c r="I91" s="631"/>
      <c r="J91" s="631"/>
      <c r="K91" s="631"/>
      <c r="L91" s="631"/>
      <c r="M91" s="631"/>
      <c r="N91" s="631"/>
      <c r="O91" s="631"/>
      <c r="P91" s="631"/>
      <c r="Q91" s="631"/>
      <c r="R91" s="631"/>
      <c r="S91" s="631"/>
      <c r="T91" s="631"/>
      <c r="U91" s="631"/>
      <c r="V91" s="631"/>
      <c r="W91" s="631"/>
      <c r="X91" s="631"/>
      <c r="Y91" s="631"/>
      <c r="Z91" s="631"/>
      <c r="AA91" s="631"/>
      <c r="AB91" s="631"/>
      <c r="AC91" s="632"/>
      <c r="AD91" s="449"/>
      <c r="AW91" s="423"/>
    </row>
    <row r="92" spans="1:89" s="430" customFormat="1" ht="32.25" customHeight="1" x14ac:dyDescent="0.4">
      <c r="A92" s="606" t="s">
        <v>579</v>
      </c>
      <c r="B92" s="432"/>
      <c r="C92" s="432"/>
      <c r="D92" s="432"/>
      <c r="E92" s="432"/>
      <c r="F92" s="432"/>
      <c r="G92" s="432"/>
      <c r="H92" s="432"/>
      <c r="I92" s="432"/>
      <c r="J92" s="432"/>
      <c r="K92" s="432"/>
      <c r="L92" s="432"/>
      <c r="M92" s="432"/>
      <c r="N92" s="432"/>
      <c r="O92" s="432"/>
      <c r="P92" s="432"/>
      <c r="Q92" s="432"/>
      <c r="R92" s="432"/>
      <c r="S92" s="432"/>
      <c r="T92" s="432"/>
      <c r="U92" s="432"/>
      <c r="V92" s="432"/>
      <c r="W92" s="432"/>
      <c r="X92" s="432"/>
      <c r="Y92" s="615" t="s">
        <v>61</v>
      </c>
      <c r="Z92" s="615"/>
      <c r="AA92" s="615"/>
      <c r="AB92" s="615"/>
      <c r="AC92" s="615"/>
      <c r="AD92" s="431"/>
      <c r="AM92" s="556"/>
      <c r="AN92" s="556"/>
      <c r="AO92" s="556"/>
      <c r="AP92" s="556"/>
      <c r="AT92" s="554"/>
      <c r="AW92" s="423"/>
      <c r="AX92" s="435"/>
    </row>
    <row r="93" spans="1:89" s="430" customFormat="1" ht="42.75" customHeight="1" x14ac:dyDescent="0.3">
      <c r="A93" s="616" t="s">
        <v>583</v>
      </c>
      <c r="B93" s="617"/>
      <c r="C93" s="617"/>
      <c r="D93" s="617"/>
      <c r="E93" s="617"/>
      <c r="F93" s="617"/>
      <c r="G93" s="617"/>
      <c r="H93" s="617"/>
      <c r="I93" s="617"/>
      <c r="J93" s="617"/>
      <c r="K93" s="617"/>
      <c r="L93" s="617"/>
      <c r="M93" s="617"/>
      <c r="N93" s="617"/>
      <c r="O93" s="617"/>
      <c r="P93" s="617"/>
      <c r="Q93" s="617"/>
      <c r="R93" s="617"/>
      <c r="S93" s="617"/>
      <c r="T93" s="617"/>
      <c r="U93" s="617"/>
      <c r="V93" s="617"/>
      <c r="W93" s="617"/>
      <c r="X93" s="618"/>
      <c r="Y93" s="619"/>
      <c r="Z93" s="620"/>
      <c r="AA93" s="620"/>
      <c r="AB93" s="620"/>
      <c r="AC93" s="621"/>
      <c r="AD93" s="555"/>
      <c r="AM93" s="556"/>
      <c r="AN93" s="556"/>
      <c r="AO93" s="556"/>
      <c r="AP93" s="556"/>
      <c r="AT93" s="554"/>
      <c r="AW93" s="423"/>
      <c r="AX93" s="435"/>
    </row>
    <row r="94" spans="1:89" s="430" customFormat="1" ht="16.399999999999999" customHeight="1" x14ac:dyDescent="0.3">
      <c r="A94" s="432"/>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3"/>
      <c r="AD94" s="555"/>
      <c r="AM94" s="556"/>
      <c r="AN94" s="556"/>
      <c r="AO94" s="556"/>
      <c r="AP94" s="556"/>
      <c r="AT94" s="554"/>
      <c r="AW94" s="423"/>
      <c r="AX94" s="435"/>
      <c r="BK94" s="432"/>
    </row>
    <row r="95" spans="1:89" s="430" customFormat="1" ht="16.399999999999999" customHeight="1" x14ac:dyDescent="0.3">
      <c r="A95" s="622" t="s">
        <v>419</v>
      </c>
      <c r="B95" s="622"/>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555"/>
      <c r="AM95" s="556"/>
      <c r="AN95" s="556"/>
      <c r="AO95" s="556"/>
      <c r="AP95" s="556"/>
      <c r="AT95" s="554"/>
      <c r="AW95" s="423"/>
      <c r="AX95" s="435"/>
      <c r="BK95" s="381"/>
    </row>
    <row r="96" spans="1:89" s="430" customFormat="1" x14ac:dyDescent="0.3">
      <c r="A96" s="623"/>
      <c r="B96" s="624"/>
      <c r="C96" s="624"/>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5"/>
      <c r="AD96" s="555"/>
      <c r="AM96" s="556"/>
      <c r="AN96" s="556"/>
      <c r="AO96" s="556"/>
      <c r="AP96" s="556"/>
      <c r="AT96" s="324">
        <f>A96</f>
        <v>0</v>
      </c>
      <c r="AW96" s="423"/>
      <c r="AX96" s="435"/>
      <c r="BK96" s="845"/>
      <c r="BL96" s="667"/>
      <c r="BM96" s="667"/>
      <c r="BN96" s="667"/>
      <c r="BO96" s="667"/>
      <c r="BP96" s="667"/>
      <c r="BQ96" s="667"/>
      <c r="BR96" s="667"/>
      <c r="BS96" s="667"/>
      <c r="BT96" s="667"/>
      <c r="BU96" s="667"/>
      <c r="BV96" s="667"/>
      <c r="BW96" s="667"/>
      <c r="BX96" s="667"/>
      <c r="BY96" s="667"/>
      <c r="BZ96" s="667"/>
      <c r="CA96" s="667"/>
      <c r="CB96" s="667"/>
      <c r="CC96" s="667"/>
      <c r="CD96" s="667"/>
      <c r="CE96" s="667"/>
      <c r="CF96" s="667"/>
      <c r="CG96" s="667"/>
      <c r="CH96" s="667"/>
      <c r="CI96" s="667"/>
      <c r="CJ96" s="667"/>
      <c r="CK96" s="667"/>
    </row>
    <row r="97" spans="1:50" s="430" customFormat="1" ht="16.399999999999999" customHeight="1" x14ac:dyDescent="0.3">
      <c r="A97" s="523"/>
      <c r="B97" s="523"/>
      <c r="C97" s="523"/>
      <c r="D97" s="523"/>
      <c r="E97" s="523"/>
      <c r="F97" s="523"/>
      <c r="G97" s="524"/>
      <c r="H97" s="524"/>
      <c r="I97" s="524"/>
      <c r="J97" s="524"/>
      <c r="K97" s="524"/>
      <c r="L97" s="524"/>
      <c r="M97" s="524"/>
      <c r="N97" s="524"/>
      <c r="O97" s="524"/>
      <c r="P97" s="524"/>
      <c r="Q97" s="524"/>
      <c r="R97" s="524"/>
      <c r="S97" s="524"/>
      <c r="T97" s="524"/>
      <c r="U97" s="524"/>
      <c r="V97" s="524"/>
      <c r="W97" s="524"/>
      <c r="X97" s="524"/>
      <c r="Y97" s="524"/>
      <c r="Z97" s="524"/>
      <c r="AA97" s="524"/>
      <c r="AB97" s="524"/>
      <c r="AC97" s="524"/>
      <c r="AD97" s="555"/>
      <c r="AM97" s="556"/>
      <c r="AN97" s="556"/>
      <c r="AO97" s="556"/>
      <c r="AP97" s="556"/>
      <c r="AT97" s="554"/>
      <c r="AW97" s="423"/>
      <c r="AX97" s="435"/>
    </row>
    <row r="98" spans="1:50" s="430" customFormat="1" ht="16.399999999999999" customHeight="1" x14ac:dyDescent="0.3">
      <c r="A98" s="626" t="s">
        <v>567</v>
      </c>
      <c r="B98" s="626"/>
      <c r="C98" s="626"/>
      <c r="D98" s="626"/>
      <c r="E98" s="626"/>
      <c r="F98" s="626"/>
      <c r="G98" s="626"/>
      <c r="H98" s="626"/>
      <c r="I98" s="626"/>
      <c r="J98" s="626"/>
      <c r="K98" s="626"/>
      <c r="L98" s="626"/>
      <c r="M98" s="626"/>
      <c r="N98" s="626"/>
      <c r="O98" s="626"/>
      <c r="P98" s="626"/>
      <c r="Q98" s="626"/>
      <c r="R98" s="626"/>
      <c r="S98" s="626"/>
      <c r="T98" s="626"/>
      <c r="U98" s="626"/>
      <c r="V98" s="626"/>
      <c r="W98" s="626"/>
      <c r="X98" s="626"/>
      <c r="Y98" s="626"/>
      <c r="Z98" s="626"/>
      <c r="AA98" s="626"/>
      <c r="AB98" s="626"/>
      <c r="AC98" s="626"/>
      <c r="AD98" s="555"/>
      <c r="AM98" s="556"/>
      <c r="AN98" s="556"/>
      <c r="AO98" s="556"/>
      <c r="AP98" s="556"/>
      <c r="AT98" s="554"/>
      <c r="AW98" s="423"/>
      <c r="AX98" s="435"/>
    </row>
    <row r="99" spans="1:50" s="430" customFormat="1" ht="105" customHeight="1" x14ac:dyDescent="0.3">
      <c r="A99" s="627" t="s">
        <v>568</v>
      </c>
      <c r="B99" s="617"/>
      <c r="C99" s="617"/>
      <c r="D99" s="617"/>
      <c r="E99" s="617"/>
      <c r="F99" s="617"/>
      <c r="G99" s="618"/>
      <c r="H99" s="617" t="s">
        <v>584</v>
      </c>
      <c r="I99" s="617"/>
      <c r="J99" s="617"/>
      <c r="K99" s="617"/>
      <c r="L99" s="617"/>
      <c r="M99" s="617"/>
      <c r="N99" s="617"/>
      <c r="O99" s="617"/>
      <c r="P99" s="617"/>
      <c r="Q99" s="617"/>
      <c r="R99" s="617"/>
      <c r="S99" s="617"/>
      <c r="T99" s="617"/>
      <c r="U99" s="617"/>
      <c r="V99" s="617"/>
      <c r="W99" s="617"/>
      <c r="X99" s="617"/>
      <c r="Y99" s="617"/>
      <c r="Z99" s="617"/>
      <c r="AA99" s="617"/>
      <c r="AB99" s="617"/>
      <c r="AC99" s="618"/>
      <c r="AD99" s="555"/>
      <c r="AM99" s="556"/>
      <c r="AN99" s="556"/>
      <c r="AO99" s="556"/>
      <c r="AP99" s="556"/>
      <c r="AT99" s="554"/>
      <c r="AW99" s="423"/>
      <c r="AX99" s="435"/>
    </row>
    <row r="100" spans="1:50" ht="15.75" customHeight="1" x14ac:dyDescent="0.3">
      <c r="A100" s="449"/>
      <c r="B100" s="449"/>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row>
    <row r="101" spans="1:50" ht="16.399999999999999" hidden="1" customHeight="1" x14ac:dyDescent="0.3">
      <c r="A101" s="449"/>
      <c r="B101" s="449"/>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row>
    <row r="102" spans="1:50" ht="16.399999999999999" hidden="1" customHeight="1" x14ac:dyDescent="0.3">
      <c r="A102" s="449"/>
      <c r="B102" s="449"/>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row>
    <row r="103" spans="1:50" ht="16.399999999999999" hidden="1" customHeight="1" x14ac:dyDescent="0.3">
      <c r="A103" s="449"/>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row>
    <row r="104" spans="1:50" ht="16.399999999999999" hidden="1" customHeight="1" x14ac:dyDescent="0.3">
      <c r="A104" s="449"/>
      <c r="B104" s="449"/>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row>
    <row r="105" spans="1:50" ht="16.399999999999999" hidden="1" customHeight="1" x14ac:dyDescent="0.3">
      <c r="A105" s="449"/>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row>
    <row r="106" spans="1:50" ht="16.399999999999999" hidden="1" customHeight="1" x14ac:dyDescent="0.3">
      <c r="A106" s="449"/>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row>
    <row r="107" spans="1:50" ht="16.399999999999999" hidden="1" customHeight="1" x14ac:dyDescent="0.3">
      <c r="A107" s="449"/>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row>
    <row r="108" spans="1:50" ht="15" hidden="1" customHeight="1" x14ac:dyDescent="0.3">
      <c r="A108" s="449"/>
      <c r="B108" s="449"/>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row>
    <row r="109" spans="1:50" ht="15" hidden="1" customHeight="1" x14ac:dyDescent="0.3">
      <c r="A109" s="449"/>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row>
    <row r="110" spans="1:50" ht="15" hidden="1" customHeight="1" x14ac:dyDescent="0.3">
      <c r="A110" s="449"/>
      <c r="B110" s="44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row>
    <row r="111" spans="1:50" ht="12.75" hidden="1" customHeight="1" x14ac:dyDescent="0.3">
      <c r="A111" s="449"/>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row>
    <row r="112" spans="1:50" ht="30" hidden="1" customHeight="1" x14ac:dyDescent="0.3">
      <c r="A112" s="449"/>
      <c r="B112" s="449"/>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row>
    <row r="113" spans="1:63" ht="46.5" hidden="1" customHeight="1" x14ac:dyDescent="0.3">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T113" s="430"/>
      <c r="BK113" s="337"/>
    </row>
    <row r="114" spans="1:63" ht="15.75" hidden="1" customHeight="1" x14ac:dyDescent="0.3">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T114" s="430"/>
      <c r="BK114" s="381"/>
    </row>
    <row r="115" spans="1:63" ht="15" hidden="1" customHeight="1" x14ac:dyDescent="0.3">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T115" s="430"/>
      <c r="BK115" s="382"/>
    </row>
    <row r="116" spans="1:63" hidden="1" x14ac:dyDescent="0.3">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T116" s="430"/>
    </row>
    <row r="117" spans="1:63" hidden="1" x14ac:dyDescent="0.3">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T117" s="430"/>
    </row>
    <row r="118" spans="1:63" ht="14.25" hidden="1" customHeight="1" x14ac:dyDescent="0.3">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T118" s="430"/>
    </row>
    <row r="119" spans="1:63" ht="45.75" hidden="1" customHeight="1" x14ac:dyDescent="0.3">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T119" s="430"/>
      <c r="BK119" s="337"/>
    </row>
    <row r="120" spans="1:63" ht="34.5" hidden="1" customHeight="1" x14ac:dyDescent="0.3">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T120" s="430"/>
      <c r="BK120" s="337"/>
    </row>
    <row r="121" spans="1:63" hidden="1" x14ac:dyDescent="0.3">
      <c r="A121" s="662"/>
      <c r="B121" s="663"/>
      <c r="C121" s="663"/>
      <c r="D121" s="663"/>
      <c r="E121" s="663"/>
      <c r="F121" s="663"/>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T121" s="430"/>
    </row>
    <row r="122" spans="1:63" ht="13.9" hidden="1" customHeight="1" x14ac:dyDescent="0.3">
      <c r="A122" s="846"/>
      <c r="B122" s="846"/>
      <c r="C122" s="846"/>
      <c r="D122" s="846"/>
      <c r="E122" s="846"/>
      <c r="F122" s="846"/>
      <c r="G122" s="846"/>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T122" s="430"/>
      <c r="BK122" s="382"/>
    </row>
    <row r="123" spans="1:63" ht="15" hidden="1" customHeight="1" x14ac:dyDescent="0.3">
      <c r="A123" s="427"/>
      <c r="B123" s="427"/>
      <c r="C123" s="427"/>
      <c r="D123" s="427"/>
      <c r="E123" s="427"/>
      <c r="F123" s="427"/>
      <c r="G123" s="427"/>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T123" s="430"/>
    </row>
    <row r="124" spans="1:63" ht="33" hidden="1" customHeight="1" x14ac:dyDescent="0.3">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T124" s="430"/>
    </row>
    <row r="125" spans="1:63" ht="50.25" hidden="1" customHeight="1" x14ac:dyDescent="0.3">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T125" s="430"/>
    </row>
    <row r="126" spans="1:63" ht="15" hidden="1" customHeight="1" x14ac:dyDescent="0.3">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T126" s="430"/>
    </row>
    <row r="127" spans="1:63" ht="15" hidden="1" customHeight="1" x14ac:dyDescent="0.3">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T127" s="430"/>
      <c r="AW127" s="424"/>
      <c r="AY127" s="423"/>
      <c r="AZ127" s="423"/>
    </row>
    <row r="128" spans="1:63" ht="28.5" hidden="1" customHeight="1" x14ac:dyDescent="0.3">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T128" s="430"/>
    </row>
    <row r="129" spans="1:63" ht="15" hidden="1" customHeight="1" x14ac:dyDescent="0.3">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T129" s="430"/>
    </row>
    <row r="130" spans="1:63" ht="15" hidden="1" customHeight="1" x14ac:dyDescent="0.3">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T130" s="430"/>
    </row>
    <row r="131" spans="1:63" ht="92.25" hidden="1" customHeight="1" x14ac:dyDescent="0.3">
      <c r="A131" s="633"/>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T131" s="430"/>
      <c r="AW131" s="424"/>
      <c r="AY131" s="423"/>
      <c r="AZ131" s="423"/>
      <c r="BA131" s="423"/>
      <c r="BB131" s="423"/>
    </row>
    <row r="132" spans="1:63" ht="35.25" hidden="1" customHeight="1" x14ac:dyDescent="0.3">
      <c r="A132" s="633"/>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row>
    <row r="133" spans="1:63" ht="63.75" hidden="1" customHeight="1" x14ac:dyDescent="0.3">
      <c r="A133" s="633"/>
      <c r="B133" s="633"/>
      <c r="C133" s="633"/>
      <c r="D133" s="633"/>
      <c r="E133" s="633"/>
      <c r="F133" s="633"/>
      <c r="G133" s="633"/>
      <c r="H133" s="633"/>
      <c r="I133" s="633"/>
      <c r="J133" s="633"/>
      <c r="K133" s="633"/>
      <c r="L133" s="633"/>
      <c r="M133" s="633"/>
      <c r="N133" s="633"/>
      <c r="O133" s="633"/>
      <c r="P133" s="633"/>
      <c r="Q133" s="633"/>
      <c r="R133" s="633"/>
      <c r="S133" s="633"/>
      <c r="T133" s="633"/>
      <c r="U133" s="633"/>
      <c r="V133" s="633"/>
      <c r="W133" s="633"/>
      <c r="X133" s="633"/>
      <c r="Y133" s="633"/>
      <c r="Z133" s="633"/>
      <c r="AA133" s="633"/>
      <c r="AB133" s="633"/>
      <c r="AC133" s="633"/>
    </row>
    <row r="134" spans="1:63" ht="15.75" hidden="1" customHeight="1" x14ac:dyDescent="0.3">
      <c r="A134" s="633"/>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426"/>
    </row>
    <row r="135" spans="1:63" ht="12.75" hidden="1" customHeight="1" x14ac:dyDescent="0.3">
      <c r="A135" s="633"/>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row>
    <row r="136" spans="1:63" ht="33.75" hidden="1" customHeight="1" x14ac:dyDescent="0.3">
      <c r="A136" s="614"/>
      <c r="B136" s="614"/>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X136" s="444"/>
    </row>
    <row r="137" spans="1:63" ht="30.75" hidden="1" customHeight="1" x14ac:dyDescent="0.3">
      <c r="A137" s="614"/>
      <c r="B137" s="614"/>
      <c r="C137" s="614"/>
      <c r="D137" s="614"/>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row>
    <row r="138" spans="1:63" ht="40.5" hidden="1" customHeight="1" x14ac:dyDescent="0.3">
      <c r="A138" s="614"/>
      <c r="B138" s="614"/>
      <c r="C138" s="614"/>
      <c r="D138" s="614"/>
      <c r="E138" s="614"/>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X138" s="432"/>
    </row>
    <row r="139" spans="1:63" s="430" customFormat="1" ht="40.5" hidden="1" customHeight="1" x14ac:dyDescent="0.3">
      <c r="A139" s="614"/>
      <c r="B139" s="614"/>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431"/>
      <c r="AM139" s="440"/>
      <c r="AN139" s="440"/>
      <c r="AO139" s="440"/>
      <c r="AP139" s="440"/>
      <c r="AT139" s="127"/>
      <c r="AX139" s="435"/>
    </row>
    <row r="140" spans="1:63" s="430" customFormat="1" ht="40.5" hidden="1" customHeight="1" x14ac:dyDescent="0.3">
      <c r="A140" s="614"/>
      <c r="B140" s="614"/>
      <c r="C140" s="614"/>
      <c r="D140" s="614"/>
      <c r="E140" s="614"/>
      <c r="F140" s="614"/>
      <c r="G140" s="614"/>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431"/>
      <c r="AM140" s="440"/>
      <c r="AN140" s="440"/>
      <c r="AO140" s="440"/>
      <c r="AP140" s="440"/>
      <c r="AT140" s="435"/>
      <c r="AX140" s="435"/>
    </row>
    <row r="141" spans="1:63" s="430" customFormat="1" ht="40.5" hidden="1" customHeight="1" x14ac:dyDescent="0.3">
      <c r="A141" s="614"/>
      <c r="B141" s="614"/>
      <c r="C141" s="614"/>
      <c r="D141" s="614"/>
      <c r="E141" s="614"/>
      <c r="F141" s="614"/>
      <c r="G141" s="614"/>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431"/>
      <c r="AM141" s="440"/>
      <c r="AN141" s="440"/>
      <c r="AO141" s="440"/>
      <c r="AP141" s="440"/>
      <c r="AT141" s="435"/>
      <c r="AX141" s="435"/>
    </row>
    <row r="142" spans="1:63" ht="36" hidden="1" customHeight="1" x14ac:dyDescent="0.3">
      <c r="A142" s="614"/>
      <c r="B142" s="614"/>
      <c r="C142" s="614"/>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T142" s="435"/>
    </row>
    <row r="143" spans="1:63" hidden="1" x14ac:dyDescent="0.3">
      <c r="A143" s="614"/>
      <c r="B143" s="614"/>
      <c r="C143" s="614"/>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T143" s="435"/>
    </row>
    <row r="144" spans="1:63" ht="15" hidden="1" customHeight="1" x14ac:dyDescent="0.3">
      <c r="A144" s="614"/>
      <c r="B144" s="614"/>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T144" s="435"/>
      <c r="BK144" s="337"/>
    </row>
    <row r="145" spans="1:70" ht="13.9" hidden="1" customHeight="1" x14ac:dyDescent="0.3">
      <c r="A145" s="614"/>
      <c r="B145" s="614"/>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T145" s="435"/>
    </row>
    <row r="146" spans="1:70" ht="72" hidden="1" customHeight="1" x14ac:dyDescent="0.3">
      <c r="A146" s="614"/>
      <c r="B146" s="614"/>
      <c r="C146" s="614"/>
      <c r="D146" s="614"/>
      <c r="E146" s="614"/>
      <c r="F146" s="614"/>
      <c r="G146" s="614"/>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T146" s="435"/>
    </row>
    <row r="147" spans="1:70" ht="42.75" hidden="1" customHeight="1" x14ac:dyDescent="0.3">
      <c r="A147" s="614"/>
      <c r="B147" s="614"/>
      <c r="C147" s="614"/>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T147" s="435"/>
    </row>
    <row r="148" spans="1:70" ht="13.9" hidden="1" customHeight="1" x14ac:dyDescent="0.3">
      <c r="A148" s="614"/>
      <c r="B148" s="614"/>
      <c r="C148" s="614"/>
      <c r="D148" s="614"/>
      <c r="E148" s="614"/>
      <c r="F148" s="614"/>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T148" s="435"/>
    </row>
    <row r="149" spans="1:70" ht="13.9" hidden="1" customHeight="1" x14ac:dyDescent="0.3">
      <c r="A149" s="614"/>
      <c r="B149" s="614"/>
      <c r="C149" s="614"/>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T149" s="435"/>
    </row>
    <row r="150" spans="1:70" ht="13.9" hidden="1" customHeight="1" x14ac:dyDescent="0.3">
      <c r="A150" s="614"/>
      <c r="B150" s="614"/>
      <c r="C150" s="614"/>
      <c r="D150" s="614"/>
      <c r="E150" s="614"/>
      <c r="F150" s="614"/>
      <c r="G150" s="614"/>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T150" s="435"/>
    </row>
    <row r="151" spans="1:70" ht="42.75" hidden="1" customHeight="1" x14ac:dyDescent="0.3">
      <c r="A151" s="614"/>
      <c r="B151" s="614"/>
      <c r="C151" s="614"/>
      <c r="D151" s="614"/>
      <c r="E151" s="614"/>
      <c r="F151" s="614"/>
      <c r="G151" s="614"/>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T151" s="435"/>
      <c r="BK151" s="337"/>
    </row>
    <row r="152" spans="1:70" ht="24" hidden="1" customHeight="1" x14ac:dyDescent="0.3">
      <c r="A152" s="614"/>
      <c r="B152" s="614"/>
      <c r="C152" s="614"/>
      <c r="D152" s="614"/>
      <c r="E152" s="614"/>
      <c r="F152" s="614"/>
      <c r="G152" s="614"/>
      <c r="H152" s="614"/>
      <c r="I152" s="614"/>
      <c r="J152" s="614"/>
      <c r="K152" s="614"/>
      <c r="L152" s="614"/>
      <c r="M152" s="614"/>
      <c r="N152" s="614"/>
      <c r="O152" s="614"/>
      <c r="P152" s="614"/>
      <c r="Q152" s="614"/>
      <c r="R152" s="614"/>
      <c r="S152" s="614"/>
      <c r="T152" s="614"/>
      <c r="U152" s="614"/>
      <c r="V152" s="614"/>
      <c r="W152" s="614"/>
      <c r="X152" s="614"/>
      <c r="Y152" s="614"/>
      <c r="Z152" s="614"/>
      <c r="AA152" s="614"/>
      <c r="AB152" s="614"/>
      <c r="AC152" s="614"/>
      <c r="AT152" s="435"/>
      <c r="BL152" s="123"/>
    </row>
    <row r="153" spans="1:70" ht="7.5" hidden="1" customHeight="1" x14ac:dyDescent="0.3">
      <c r="A153" s="614"/>
      <c r="B153" s="614"/>
      <c r="C153" s="614"/>
      <c r="D153" s="614"/>
      <c r="E153" s="614"/>
      <c r="F153" s="614"/>
      <c r="G153" s="614"/>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T153" s="435"/>
    </row>
    <row r="154" spans="1:70" ht="13.9" hidden="1" customHeight="1" x14ac:dyDescent="0.3">
      <c r="A154" s="614"/>
      <c r="B154" s="614"/>
      <c r="C154" s="614"/>
      <c r="D154" s="614"/>
      <c r="E154" s="614"/>
      <c r="F154" s="614"/>
      <c r="G154" s="614"/>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T154" s="435"/>
      <c r="BK154" s="382"/>
      <c r="BL154" s="382"/>
      <c r="BM154" s="382"/>
      <c r="BN154" s="382"/>
      <c r="BO154" s="382"/>
      <c r="BP154" s="382"/>
      <c r="BQ154" s="382"/>
      <c r="BR154" s="382"/>
    </row>
    <row r="155" spans="1:70" ht="52.5" hidden="1" customHeight="1" x14ac:dyDescent="0.3">
      <c r="A155" s="614"/>
      <c r="B155" s="614"/>
      <c r="C155" s="614"/>
      <c r="D155" s="614"/>
      <c r="E155" s="614"/>
      <c r="F155" s="614"/>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T155" s="435"/>
    </row>
    <row r="156" spans="1:70" ht="30" hidden="1" customHeight="1" x14ac:dyDescent="0.3">
      <c r="A156" s="614"/>
      <c r="B156" s="614"/>
      <c r="C156" s="614"/>
      <c r="D156" s="614"/>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430"/>
      <c r="AT156" s="435"/>
      <c r="AX156" s="120"/>
    </row>
    <row r="157" spans="1:70" ht="46.5" hidden="1" customHeight="1" x14ac:dyDescent="0.3">
      <c r="A157" s="614"/>
      <c r="B157" s="614"/>
      <c r="C157" s="614"/>
      <c r="D157" s="614"/>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430"/>
      <c r="AT157" s="435"/>
      <c r="BL157" s="382"/>
    </row>
    <row r="158" spans="1:70" ht="35.25" hidden="1" customHeight="1" x14ac:dyDescent="0.3">
      <c r="A158" s="614"/>
      <c r="B158" s="614"/>
      <c r="C158" s="614"/>
      <c r="D158" s="614"/>
      <c r="E158" s="614"/>
      <c r="F158" s="614"/>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430"/>
      <c r="AT158" s="435"/>
    </row>
    <row r="159" spans="1:70" hidden="1" x14ac:dyDescent="0.3">
      <c r="A159" s="614"/>
      <c r="B159" s="614"/>
      <c r="C159" s="614"/>
      <c r="D159" s="614"/>
      <c r="E159" s="614"/>
      <c r="F159" s="614"/>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430"/>
      <c r="AT159" s="435"/>
    </row>
    <row r="160" spans="1:70" ht="13.5" hidden="1" customHeight="1" x14ac:dyDescent="0.3">
      <c r="A160" s="614"/>
      <c r="B160" s="614"/>
      <c r="C160" s="614"/>
      <c r="D160" s="614"/>
      <c r="E160" s="614"/>
      <c r="F160" s="614"/>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430"/>
      <c r="AT160" s="435"/>
    </row>
    <row r="161" spans="1:64" ht="13.5" hidden="1" customHeight="1" x14ac:dyDescent="0.3">
      <c r="A161" s="614"/>
      <c r="B161" s="614"/>
      <c r="C161" s="614"/>
      <c r="D161" s="614"/>
      <c r="E161" s="614"/>
      <c r="F161" s="614"/>
      <c r="G161" s="614"/>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430"/>
      <c r="AT161" s="435"/>
    </row>
    <row r="162" spans="1:64" ht="77.25" hidden="1" customHeight="1" x14ac:dyDescent="0.3">
      <c r="A162" s="614"/>
      <c r="B162" s="614"/>
      <c r="C162" s="614"/>
      <c r="D162" s="614"/>
      <c r="E162" s="614"/>
      <c r="F162" s="614"/>
      <c r="G162" s="614"/>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430"/>
      <c r="AW162" s="422"/>
      <c r="AX162" s="436"/>
      <c r="BL162" s="382"/>
    </row>
    <row r="163" spans="1:64" ht="18.75" hidden="1" customHeight="1" x14ac:dyDescent="0.3">
      <c r="A163" s="614"/>
      <c r="B163" s="614"/>
      <c r="C163" s="614"/>
      <c r="D163" s="614"/>
      <c r="E163" s="614"/>
      <c r="F163" s="614"/>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430"/>
      <c r="AX163" s="443"/>
    </row>
    <row r="164" spans="1:64" ht="7.5" hidden="1" customHeight="1" x14ac:dyDescent="0.3">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row>
    <row r="165" spans="1:64" ht="13.9" hidden="1" customHeight="1" x14ac:dyDescent="0.3">
      <c r="A165" s="146"/>
      <c r="B165" s="146"/>
      <c r="C165" s="146"/>
      <c r="D165" s="146"/>
      <c r="E165" s="146"/>
      <c r="F165" s="146"/>
      <c r="G165" s="146"/>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row>
    <row r="166" spans="1:64" ht="13.9" hidden="1" customHeight="1" x14ac:dyDescent="0.3">
      <c r="A166" s="665"/>
      <c r="B166" s="665"/>
      <c r="C166" s="665"/>
      <c r="D166" s="665"/>
      <c r="E166" s="665"/>
      <c r="F166" s="665"/>
      <c r="G166" s="665"/>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row>
    <row r="167" spans="1:64" ht="13.9" hidden="1" customHeight="1" x14ac:dyDescent="0.3">
      <c r="A167" s="666"/>
      <c r="B167" s="666"/>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9"/>
      <c r="Z167" s="379"/>
      <c r="AA167" s="379"/>
      <c r="AB167" s="379"/>
      <c r="AC167" s="379"/>
      <c r="BK167" s="337"/>
    </row>
    <row r="168" spans="1:64" ht="13.9" hidden="1" customHeight="1" x14ac:dyDescent="0.3">
      <c r="A168" s="667"/>
      <c r="B168" s="667"/>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row>
    <row r="169" spans="1:64" ht="13.9" hidden="1" customHeight="1" x14ac:dyDescent="0.3">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29"/>
    </row>
    <row r="170" spans="1:64" ht="13.9" hidden="1" customHeight="1" x14ac:dyDescent="0.3">
      <c r="A170" s="665"/>
      <c r="B170" s="665"/>
      <c r="C170" s="665"/>
      <c r="D170" s="665"/>
      <c r="E170" s="665"/>
      <c r="F170" s="665"/>
      <c r="G170" s="665"/>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row>
    <row r="171" spans="1:64" ht="13.9" hidden="1" customHeight="1" x14ac:dyDescent="0.3">
      <c r="A171" s="664"/>
      <c r="B171" s="664"/>
      <c r="C171" s="664"/>
      <c r="D171" s="664"/>
      <c r="E171" s="664"/>
      <c r="F171" s="664"/>
      <c r="G171" s="664"/>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row>
    <row r="172" spans="1:64" ht="13.9" hidden="1" customHeight="1" x14ac:dyDescent="0.3">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29"/>
    </row>
    <row r="173" spans="1:64" ht="13.9" hidden="1" customHeight="1" x14ac:dyDescent="0.3">
      <c r="A173" s="668"/>
      <c r="B173" s="668"/>
      <c r="C173" s="668"/>
      <c r="D173" s="668"/>
      <c r="E173" s="668"/>
      <c r="F173" s="668"/>
      <c r="G173" s="668"/>
      <c r="H173" s="668"/>
      <c r="I173" s="668"/>
      <c r="J173" s="668"/>
      <c r="K173" s="668"/>
      <c r="L173" s="668"/>
      <c r="M173" s="668"/>
      <c r="N173" s="668"/>
      <c r="O173" s="668"/>
      <c r="P173" s="668"/>
      <c r="Q173" s="668"/>
      <c r="R173" s="668"/>
      <c r="S173" s="668"/>
      <c r="T173" s="668"/>
      <c r="U173" s="668"/>
      <c r="V173" s="668"/>
      <c r="W173" s="668"/>
      <c r="X173" s="668"/>
      <c r="Y173" s="668"/>
      <c r="Z173" s="668"/>
      <c r="AA173" s="668"/>
      <c r="AB173" s="668"/>
      <c r="AC173" s="668"/>
    </row>
    <row r="174" spans="1:64" ht="33" hidden="1" customHeight="1" x14ac:dyDescent="0.3">
      <c r="A174" s="662"/>
      <c r="B174" s="663"/>
      <c r="C174" s="663"/>
      <c r="D174" s="663"/>
      <c r="E174" s="663"/>
      <c r="F174" s="663"/>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row>
    <row r="175" spans="1:64" ht="13.9" hidden="1" customHeight="1" x14ac:dyDescent="0.3">
      <c r="A175" s="146"/>
      <c r="B175" s="146"/>
      <c r="C175" s="146"/>
      <c r="D175" s="146"/>
      <c r="E175" s="146"/>
      <c r="F175" s="146"/>
      <c r="G175" s="146"/>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row>
    <row r="176" spans="1:64" ht="13.9" hidden="1" customHeight="1" x14ac:dyDescent="0.3">
      <c r="A176" s="146"/>
      <c r="B176" s="146"/>
      <c r="C176" s="146"/>
      <c r="D176" s="146"/>
      <c r="E176" s="146"/>
      <c r="F176" s="146"/>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row>
    <row r="177" spans="1:29" ht="13.9" hidden="1" customHeight="1" x14ac:dyDescent="0.3">
      <c r="A177" s="146"/>
      <c r="B177" s="146"/>
      <c r="C177" s="146"/>
      <c r="D177" s="146"/>
      <c r="E177" s="146"/>
      <c r="F177" s="146"/>
      <c r="G177" s="146"/>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row>
    <row r="178" spans="1:29" ht="13.9" hidden="1" customHeight="1" x14ac:dyDescent="0.3">
      <c r="A178" s="146"/>
      <c r="B178" s="146"/>
      <c r="C178" s="146"/>
      <c r="D178" s="146"/>
      <c r="E178" s="146"/>
      <c r="F178" s="146"/>
      <c r="G178" s="146"/>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row>
    <row r="179" spans="1:29" ht="13.9" hidden="1" customHeight="1" x14ac:dyDescent="0.3">
      <c r="A179" s="146"/>
      <c r="B179" s="146"/>
      <c r="C179" s="146"/>
      <c r="D179" s="146"/>
      <c r="E179" s="146"/>
      <c r="F179" s="146"/>
      <c r="G179" s="146"/>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row>
    <row r="180" spans="1:29" ht="13.9" hidden="1" customHeight="1" x14ac:dyDescent="0.3">
      <c r="A180" s="146"/>
      <c r="B180" s="146"/>
      <c r="C180" s="146"/>
      <c r="D180" s="146"/>
      <c r="E180" s="146"/>
      <c r="F180" s="146"/>
      <c r="G180" s="146"/>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row>
    <row r="181" spans="1:29" ht="13.9" hidden="1" customHeight="1" x14ac:dyDescent="0.3">
      <c r="A181" s="146"/>
      <c r="B181" s="146"/>
      <c r="C181" s="146"/>
      <c r="D181" s="146"/>
      <c r="E181" s="146"/>
      <c r="F181" s="146"/>
      <c r="G181" s="146"/>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row>
    <row r="182" spans="1:29" ht="23.25" customHeight="1" x14ac:dyDescent="0.3">
      <c r="A182" s="671" t="s">
        <v>0</v>
      </c>
      <c r="B182" s="672"/>
      <c r="C182" s="672"/>
      <c r="D182" s="677" t="s">
        <v>224</v>
      </c>
      <c r="E182" s="678"/>
      <c r="F182" s="678"/>
      <c r="G182" s="678"/>
      <c r="H182" s="678"/>
      <c r="I182" s="678"/>
      <c r="J182" s="678"/>
      <c r="K182" s="678"/>
      <c r="L182" s="678"/>
      <c r="M182" s="678"/>
      <c r="N182" s="678"/>
      <c r="O182" s="678"/>
      <c r="P182" s="678"/>
      <c r="Q182" s="678"/>
      <c r="R182" s="678"/>
      <c r="S182" s="678"/>
      <c r="T182" s="678"/>
      <c r="U182" s="678"/>
      <c r="V182" s="678"/>
      <c r="W182" s="678"/>
      <c r="X182" s="678"/>
      <c r="Y182" s="678"/>
      <c r="Z182" s="678"/>
      <c r="AA182" s="678"/>
      <c r="AB182" s="678"/>
      <c r="AC182" s="679"/>
    </row>
    <row r="183" spans="1:29" ht="84.75" customHeight="1" x14ac:dyDescent="0.3">
      <c r="A183" s="673"/>
      <c r="B183" s="674"/>
      <c r="C183" s="674"/>
      <c r="D183" s="646" t="s">
        <v>590</v>
      </c>
      <c r="E183" s="647"/>
      <c r="F183" s="647"/>
      <c r="G183" s="647"/>
      <c r="H183" s="647"/>
      <c r="I183" s="647"/>
      <c r="J183" s="647"/>
      <c r="K183" s="647"/>
      <c r="L183" s="647"/>
      <c r="M183" s="647"/>
      <c r="N183" s="647"/>
      <c r="O183" s="647"/>
      <c r="P183" s="647"/>
      <c r="Q183" s="647"/>
      <c r="R183" s="647"/>
      <c r="S183" s="647"/>
      <c r="T183" s="647"/>
      <c r="U183" s="647"/>
      <c r="V183" s="647"/>
      <c r="W183" s="647"/>
      <c r="X183" s="647"/>
      <c r="Y183" s="647"/>
      <c r="Z183" s="647"/>
      <c r="AA183" s="647"/>
      <c r="AB183" s="647"/>
      <c r="AC183" s="648"/>
    </row>
    <row r="184" spans="1:29" ht="177" customHeight="1" x14ac:dyDescent="0.3">
      <c r="A184" s="675"/>
      <c r="B184" s="676"/>
      <c r="C184" s="676"/>
      <c r="D184" s="649" t="s">
        <v>227</v>
      </c>
      <c r="E184" s="650"/>
      <c r="F184" s="650"/>
      <c r="G184" s="650"/>
      <c r="H184" s="650"/>
      <c r="I184" s="650"/>
      <c r="J184" s="650"/>
      <c r="K184" s="650"/>
      <c r="L184" s="650"/>
      <c r="M184" s="650"/>
      <c r="N184" s="650"/>
      <c r="O184" s="650"/>
      <c r="P184" s="650"/>
      <c r="Q184" s="650"/>
      <c r="R184" s="650"/>
      <c r="S184" s="650"/>
      <c r="T184" s="650"/>
      <c r="U184" s="650"/>
      <c r="V184" s="650"/>
      <c r="W184" s="650"/>
      <c r="X184" s="650"/>
      <c r="Y184" s="650"/>
      <c r="Z184" s="650"/>
      <c r="AA184" s="650"/>
      <c r="AB184" s="650"/>
      <c r="AC184" s="651"/>
    </row>
    <row r="185" spans="1:29" ht="13.9" customHeight="1" x14ac:dyDescent="0.3">
      <c r="A185" s="146"/>
      <c r="B185" s="146"/>
      <c r="C185" s="146"/>
      <c r="D185" s="146"/>
      <c r="E185" s="146"/>
      <c r="F185" s="146"/>
      <c r="G185" s="146"/>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row>
    <row r="186" spans="1:29" ht="13.9" customHeight="1" x14ac:dyDescent="0.3">
      <c r="A186" s="146"/>
      <c r="B186" s="146"/>
      <c r="C186" s="146"/>
      <c r="D186" s="146"/>
      <c r="E186" s="146"/>
      <c r="F186" s="146"/>
      <c r="G186" s="146"/>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row>
    <row r="187" spans="1:29" ht="13.9" hidden="1" customHeight="1" x14ac:dyDescent="0.3">
      <c r="A187" s="146"/>
      <c r="B187" s="146"/>
      <c r="C187" s="146"/>
      <c r="D187" s="146"/>
      <c r="E187" s="146"/>
      <c r="F187" s="146"/>
      <c r="G187" s="146"/>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row>
    <row r="188" spans="1:29" ht="13.9" hidden="1" customHeight="1" x14ac:dyDescent="0.3">
      <c r="A188" s="146"/>
      <c r="B188" s="146"/>
      <c r="C188" s="146"/>
      <c r="D188" s="146"/>
      <c r="E188" s="146"/>
      <c r="F188" s="146"/>
      <c r="G188" s="146"/>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row>
    <row r="189" spans="1:29" ht="13.9" hidden="1" customHeight="1" x14ac:dyDescent="0.3">
      <c r="A189" s="146"/>
      <c r="B189" s="146"/>
      <c r="C189" s="146"/>
      <c r="D189" s="146"/>
      <c r="E189" s="146"/>
      <c r="F189" s="146"/>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row>
    <row r="190" spans="1:29" ht="13.9" hidden="1" customHeight="1" x14ac:dyDescent="0.3">
      <c r="A190" s="146"/>
      <c r="B190" s="146"/>
      <c r="C190" s="146"/>
      <c r="D190" s="146"/>
      <c r="E190" s="146"/>
      <c r="F190" s="146"/>
      <c r="G190" s="146"/>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row>
    <row r="191" spans="1:29" ht="13.9" hidden="1" customHeight="1" x14ac:dyDescent="0.3">
      <c r="A191" s="146"/>
      <c r="B191" s="146"/>
      <c r="C191" s="146"/>
      <c r="D191" s="146"/>
      <c r="E191" s="146"/>
      <c r="F191" s="146"/>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row>
    <row r="192" spans="1:29" ht="13.9" hidden="1" customHeight="1" x14ac:dyDescent="0.3">
      <c r="A192" s="146"/>
      <c r="B192" s="146"/>
      <c r="C192" s="146"/>
      <c r="D192" s="146"/>
      <c r="E192" s="146"/>
      <c r="F192" s="146"/>
      <c r="G192" s="146"/>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row>
    <row r="193" spans="1:29" ht="13.9" hidden="1" customHeight="1" x14ac:dyDescent="0.3">
      <c r="A193" s="146"/>
      <c r="B193" s="146"/>
      <c r="C193" s="146"/>
      <c r="D193" s="146"/>
      <c r="E193" s="146"/>
      <c r="F193" s="146"/>
      <c r="G193" s="146"/>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row>
    <row r="194" spans="1:29" ht="13.9" hidden="1" customHeight="1" x14ac:dyDescent="0.3">
      <c r="A194" s="146"/>
      <c r="B194" s="146"/>
      <c r="C194" s="146"/>
      <c r="D194" s="146"/>
      <c r="E194" s="146"/>
      <c r="F194" s="146"/>
      <c r="G194" s="146"/>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row>
    <row r="195" spans="1:29" ht="13.9" hidden="1" customHeight="1" x14ac:dyDescent="0.3">
      <c r="A195" s="146"/>
      <c r="B195" s="146"/>
      <c r="C195" s="146"/>
      <c r="D195" s="146"/>
      <c r="E195" s="146"/>
      <c r="F195" s="146"/>
      <c r="G195" s="146"/>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row>
    <row r="196" spans="1:29" ht="13.9" hidden="1" customHeight="1" x14ac:dyDescent="0.3">
      <c r="A196" s="146"/>
      <c r="B196" s="146"/>
      <c r="C196" s="146"/>
      <c r="D196" s="146"/>
      <c r="E196" s="146"/>
      <c r="F196" s="146"/>
      <c r="G196" s="146"/>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row>
    <row r="197" spans="1:29" ht="13.9" hidden="1" customHeight="1" x14ac:dyDescent="0.3">
      <c r="A197" s="146"/>
      <c r="B197" s="146"/>
      <c r="C197" s="146"/>
      <c r="D197" s="146"/>
      <c r="E197" s="146"/>
      <c r="F197" s="146"/>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row>
    <row r="198" spans="1:29" ht="13.9" hidden="1" customHeight="1" x14ac:dyDescent="0.3">
      <c r="A198" s="146"/>
      <c r="B198" s="146"/>
      <c r="C198" s="146"/>
      <c r="D198" s="146"/>
      <c r="E198" s="146"/>
      <c r="F198" s="146"/>
      <c r="G198" s="146"/>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row>
    <row r="199" spans="1:29" ht="13.9" hidden="1" customHeight="1" x14ac:dyDescent="0.3">
      <c r="A199" s="146"/>
      <c r="B199" s="146"/>
      <c r="C199" s="146"/>
      <c r="D199" s="146"/>
      <c r="E199" s="146"/>
      <c r="F199" s="146"/>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row>
    <row r="200" spans="1:29" ht="13.9" hidden="1" customHeight="1" x14ac:dyDescent="0.3">
      <c r="A200" s="146"/>
      <c r="B200" s="146"/>
      <c r="C200" s="146"/>
      <c r="D200" s="146"/>
      <c r="E200" s="146"/>
      <c r="F200" s="146"/>
      <c r="G200" s="146"/>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row>
    <row r="201" spans="1:29" ht="13.9" hidden="1" customHeight="1" x14ac:dyDescent="0.3">
      <c r="A201" s="146"/>
      <c r="B201" s="146"/>
      <c r="C201" s="146"/>
      <c r="D201" s="146"/>
      <c r="E201" s="146"/>
      <c r="F201" s="146"/>
      <c r="G201" s="146"/>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row>
    <row r="202" spans="1:29" ht="13.9" hidden="1" customHeight="1" x14ac:dyDescent="0.3">
      <c r="A202" s="146"/>
      <c r="B202" s="146"/>
      <c r="C202" s="146"/>
      <c r="D202" s="146"/>
      <c r="E202" s="146"/>
      <c r="F202" s="146"/>
      <c r="G202" s="146"/>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row>
    <row r="203" spans="1:29" ht="13.9" hidden="1" customHeight="1" x14ac:dyDescent="0.3">
      <c r="A203" s="146"/>
      <c r="B203" s="146"/>
      <c r="C203" s="146"/>
      <c r="D203" s="146"/>
      <c r="E203" s="146"/>
      <c r="F203" s="146"/>
      <c r="G203" s="146"/>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row>
    <row r="204" spans="1:29" ht="13.9" hidden="1" customHeight="1" x14ac:dyDescent="0.3">
      <c r="A204" s="146"/>
      <c r="B204" s="146"/>
      <c r="C204" s="146"/>
      <c r="D204" s="146"/>
      <c r="E204" s="146"/>
      <c r="F204" s="146"/>
      <c r="G204" s="146"/>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row>
    <row r="205" spans="1:29" ht="13.9" hidden="1" customHeight="1" x14ac:dyDescent="0.3">
      <c r="A205" s="146"/>
      <c r="B205" s="146"/>
      <c r="C205" s="146"/>
      <c r="D205" s="146"/>
      <c r="E205" s="146"/>
      <c r="F205" s="146"/>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row>
    <row r="206" spans="1:29" ht="13.9" hidden="1" customHeight="1" x14ac:dyDescent="0.3">
      <c r="A206" s="146"/>
      <c r="B206" s="146"/>
      <c r="C206" s="146"/>
      <c r="D206" s="146"/>
      <c r="E206" s="146"/>
      <c r="F206" s="146"/>
      <c r="G206" s="146"/>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row>
    <row r="207" spans="1:29" ht="13.9" hidden="1" customHeight="1" x14ac:dyDescent="0.3">
      <c r="A207" s="146"/>
      <c r="B207" s="146"/>
      <c r="C207" s="146"/>
      <c r="D207" s="146"/>
      <c r="E207" s="146"/>
      <c r="F207" s="146"/>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row>
    <row r="208" spans="1:29" ht="13.9" hidden="1" customHeight="1" x14ac:dyDescent="0.3">
      <c r="A208" s="146"/>
      <c r="B208" s="146"/>
      <c r="C208" s="146"/>
      <c r="D208" s="146"/>
      <c r="E208" s="146"/>
      <c r="F208" s="146"/>
      <c r="G208" s="146"/>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row>
    <row r="209" spans="1:29" ht="13.9" hidden="1" customHeight="1" x14ac:dyDescent="0.3">
      <c r="A209" s="146"/>
      <c r="B209" s="146"/>
      <c r="C209" s="146"/>
      <c r="D209" s="146"/>
      <c r="E209" s="146"/>
      <c r="F209" s="146"/>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row>
    <row r="210" spans="1:29" ht="13.9" hidden="1" customHeight="1" x14ac:dyDescent="0.3">
      <c r="A210" s="146"/>
      <c r="B210" s="146"/>
      <c r="C210" s="146"/>
      <c r="D210" s="146"/>
      <c r="E210" s="146"/>
      <c r="F210" s="146"/>
      <c r="G210" s="146"/>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row>
    <row r="211" spans="1:29" ht="13.9" hidden="1" customHeight="1" x14ac:dyDescent="0.3">
      <c r="A211" s="146"/>
      <c r="B211" s="146"/>
      <c r="C211" s="146"/>
      <c r="D211" s="146"/>
      <c r="E211" s="146"/>
      <c r="F211" s="146"/>
      <c r="G211" s="146"/>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row>
    <row r="212" spans="1:29" ht="13.9" hidden="1" customHeight="1" x14ac:dyDescent="0.3">
      <c r="A212" s="146"/>
      <c r="B212" s="146"/>
      <c r="C212" s="146"/>
      <c r="D212" s="146"/>
      <c r="E212" s="146"/>
      <c r="F212" s="146"/>
      <c r="G212" s="146"/>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row>
    <row r="213" spans="1:29" ht="13.9" hidden="1" customHeight="1" x14ac:dyDescent="0.3">
      <c r="A213" s="146"/>
      <c r="B213" s="146"/>
      <c r="C213" s="146"/>
      <c r="D213" s="146"/>
      <c r="E213" s="146"/>
      <c r="F213" s="146"/>
      <c r="G213" s="146"/>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row>
    <row r="214" spans="1:29" ht="13.9" hidden="1" customHeight="1" x14ac:dyDescent="0.3">
      <c r="A214" s="146"/>
      <c r="B214" s="146"/>
      <c r="C214" s="146"/>
      <c r="D214" s="146"/>
      <c r="E214" s="146"/>
      <c r="F214" s="146"/>
      <c r="G214" s="146"/>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row>
    <row r="215" spans="1:29" ht="13.9" hidden="1" customHeight="1" x14ac:dyDescent="0.3">
      <c r="A215" s="146"/>
      <c r="B215" s="146"/>
      <c r="C215" s="146"/>
      <c r="D215" s="146"/>
      <c r="E215" s="146"/>
      <c r="F215" s="146"/>
      <c r="G215" s="146"/>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row>
    <row r="216" spans="1:29" ht="13.9" hidden="1" customHeight="1" x14ac:dyDescent="0.3">
      <c r="A216" s="146"/>
      <c r="B216" s="146"/>
      <c r="C216" s="146"/>
      <c r="D216" s="146"/>
      <c r="E216" s="146"/>
      <c r="F216" s="146"/>
      <c r="G216" s="146"/>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row>
    <row r="217" spans="1:29" ht="13.9" hidden="1" customHeight="1" x14ac:dyDescent="0.3">
      <c r="A217" s="146"/>
      <c r="B217" s="146"/>
      <c r="C217" s="146"/>
      <c r="D217" s="146"/>
      <c r="E217" s="146"/>
      <c r="F217" s="146"/>
      <c r="G217" s="146"/>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row>
    <row r="218" spans="1:29" ht="13.9" hidden="1" customHeight="1" x14ac:dyDescent="0.3">
      <c r="A218" s="146"/>
      <c r="B218" s="146"/>
      <c r="C218" s="146"/>
      <c r="D218" s="146"/>
      <c r="E218" s="146"/>
      <c r="F218" s="146"/>
      <c r="G218" s="146"/>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row>
    <row r="219" spans="1:29" ht="13.9" hidden="1" customHeight="1" x14ac:dyDescent="0.3">
      <c r="A219" s="146"/>
      <c r="B219" s="146"/>
      <c r="C219" s="146"/>
      <c r="D219" s="146"/>
      <c r="E219" s="146"/>
      <c r="F219" s="146"/>
      <c r="G219" s="146"/>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row>
    <row r="220" spans="1:29" ht="13.9" hidden="1" customHeight="1" x14ac:dyDescent="0.3">
      <c r="A220" s="146"/>
      <c r="B220" s="146"/>
      <c r="C220" s="146"/>
      <c r="D220" s="146"/>
      <c r="E220" s="146"/>
      <c r="F220" s="146"/>
      <c r="G220" s="146"/>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row>
    <row r="221" spans="1:29" ht="13.9" hidden="1" customHeight="1" x14ac:dyDescent="0.3">
      <c r="A221" s="146"/>
      <c r="B221" s="146"/>
      <c r="C221" s="146"/>
      <c r="D221" s="146"/>
      <c r="E221" s="146"/>
      <c r="F221" s="146"/>
      <c r="G221" s="146"/>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row>
    <row r="222" spans="1:29" ht="13.9" hidden="1" customHeight="1" x14ac:dyDescent="0.3">
      <c r="A222" s="146"/>
      <c r="B222" s="146"/>
      <c r="C222" s="146"/>
      <c r="D222" s="146"/>
      <c r="E222" s="146"/>
      <c r="F222" s="146"/>
      <c r="G222" s="146"/>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row>
    <row r="223" spans="1:29" ht="13.9" hidden="1" customHeight="1" x14ac:dyDescent="0.3">
      <c r="A223" s="146"/>
      <c r="B223" s="146"/>
      <c r="C223" s="146"/>
      <c r="D223" s="146"/>
      <c r="E223" s="146"/>
      <c r="F223" s="146"/>
      <c r="G223" s="146"/>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row>
    <row r="224" spans="1:29" ht="13.9" hidden="1" customHeight="1" x14ac:dyDescent="0.3">
      <c r="A224" s="146"/>
      <c r="B224" s="146"/>
      <c r="C224" s="146"/>
      <c r="D224" s="146"/>
      <c r="E224" s="146"/>
      <c r="F224" s="146"/>
      <c r="G224" s="146"/>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row>
    <row r="225" spans="1:29" ht="13.9" hidden="1" customHeight="1" x14ac:dyDescent="0.3">
      <c r="A225" s="146"/>
      <c r="B225" s="146"/>
      <c r="C225" s="146"/>
      <c r="D225" s="146"/>
      <c r="E225" s="146"/>
      <c r="F225" s="146"/>
      <c r="G225" s="146"/>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row>
    <row r="226" spans="1:29" ht="13.9" hidden="1" customHeight="1" x14ac:dyDescent="0.3">
      <c r="A226" s="146"/>
      <c r="B226" s="146"/>
      <c r="C226" s="146"/>
      <c r="D226" s="146"/>
      <c r="E226" s="146"/>
      <c r="F226" s="146"/>
      <c r="G226" s="146"/>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row>
    <row r="227" spans="1:29" ht="13.9" hidden="1" customHeight="1" x14ac:dyDescent="0.3">
      <c r="A227" s="146"/>
      <c r="B227" s="146"/>
      <c r="C227" s="146"/>
      <c r="D227" s="146"/>
      <c r="E227" s="146"/>
      <c r="F227" s="146"/>
      <c r="G227" s="146"/>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row>
    <row r="228" spans="1:29" ht="13.9" hidden="1" customHeight="1" x14ac:dyDescent="0.3">
      <c r="A228" s="146"/>
      <c r="B228" s="146"/>
      <c r="C228" s="146"/>
      <c r="D228" s="146"/>
      <c r="E228" s="146"/>
      <c r="F228" s="146"/>
      <c r="G228" s="146"/>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row>
    <row r="229" spans="1:29" ht="13.9" hidden="1" customHeight="1" x14ac:dyDescent="0.3">
      <c r="A229" s="146"/>
      <c r="B229" s="146"/>
      <c r="C229" s="146"/>
      <c r="D229" s="146"/>
      <c r="E229" s="146"/>
      <c r="F229" s="146"/>
      <c r="G229" s="146"/>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row>
    <row r="230" spans="1:29" ht="13.9" hidden="1" customHeight="1" x14ac:dyDescent="0.3">
      <c r="A230" s="146"/>
      <c r="B230" s="146"/>
      <c r="C230" s="146"/>
      <c r="D230" s="146"/>
      <c r="E230" s="146"/>
      <c r="F230" s="146"/>
      <c r="G230" s="146"/>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row>
    <row r="231" spans="1:29" ht="13.9" hidden="1" customHeight="1" x14ac:dyDescent="0.3">
      <c r="A231" s="146"/>
      <c r="B231" s="146"/>
      <c r="C231" s="146"/>
      <c r="D231" s="146"/>
      <c r="E231" s="146"/>
      <c r="F231" s="146"/>
      <c r="G231" s="146"/>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row>
    <row r="232" spans="1:29" ht="13.9" hidden="1" customHeight="1" x14ac:dyDescent="0.3">
      <c r="A232" s="146"/>
      <c r="B232" s="146"/>
      <c r="C232" s="146"/>
      <c r="D232" s="146"/>
      <c r="E232" s="146"/>
      <c r="F232" s="146"/>
      <c r="G232" s="146"/>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row>
    <row r="233" spans="1:29" ht="13.9" hidden="1" customHeight="1" x14ac:dyDescent="0.3">
      <c r="A233" s="146"/>
      <c r="B233" s="146"/>
      <c r="C233" s="146"/>
      <c r="D233" s="146"/>
      <c r="E233" s="146"/>
      <c r="F233" s="146"/>
      <c r="G233" s="146"/>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row>
    <row r="234" spans="1:29" ht="13.9" hidden="1" customHeight="1" x14ac:dyDescent="0.3">
      <c r="A234" s="146"/>
      <c r="B234" s="146"/>
      <c r="C234" s="146"/>
      <c r="D234" s="146"/>
      <c r="E234" s="146"/>
      <c r="F234" s="146"/>
      <c r="G234" s="146"/>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row>
    <row r="235" spans="1:29" ht="13.9" hidden="1" customHeight="1" x14ac:dyDescent="0.3">
      <c r="A235" s="146"/>
      <c r="B235" s="146"/>
      <c r="C235" s="146"/>
      <c r="D235" s="146"/>
      <c r="E235" s="146"/>
      <c r="F235" s="146"/>
      <c r="G235" s="146"/>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row>
    <row r="236" spans="1:29" ht="13.9" hidden="1" customHeight="1" x14ac:dyDescent="0.3">
      <c r="A236" s="146"/>
      <c r="B236" s="146"/>
      <c r="C236" s="146"/>
      <c r="D236" s="146"/>
      <c r="E236" s="146"/>
      <c r="F236" s="146"/>
      <c r="G236" s="146"/>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row>
    <row r="237" spans="1:29" ht="13.9" hidden="1" customHeight="1" x14ac:dyDescent="0.3">
      <c r="A237" s="146"/>
      <c r="B237" s="146"/>
      <c r="C237" s="146"/>
      <c r="D237" s="146"/>
      <c r="E237" s="146"/>
      <c r="F237" s="146"/>
      <c r="G237" s="146"/>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row>
    <row r="238" spans="1:29" ht="13.9" hidden="1" customHeight="1" x14ac:dyDescent="0.3">
      <c r="A238" s="146"/>
      <c r="B238" s="146"/>
      <c r="C238" s="146"/>
      <c r="D238" s="146"/>
      <c r="E238" s="146"/>
      <c r="F238" s="146"/>
      <c r="G238" s="146"/>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row>
    <row r="239" spans="1:29" ht="13.9" hidden="1" customHeight="1" x14ac:dyDescent="0.3">
      <c r="A239" s="146"/>
      <c r="B239" s="146"/>
      <c r="C239" s="146"/>
      <c r="D239" s="146"/>
      <c r="E239" s="146"/>
      <c r="F239" s="146"/>
      <c r="G239" s="146"/>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row>
    <row r="240" spans="1:29" ht="13.9" hidden="1" customHeight="1" x14ac:dyDescent="0.3">
      <c r="A240" s="146"/>
      <c r="B240" s="146"/>
      <c r="C240" s="146"/>
      <c r="D240" s="146"/>
      <c r="E240" s="146"/>
      <c r="F240" s="146"/>
      <c r="G240" s="146"/>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row>
    <row r="241" spans="1:29" ht="13.9" hidden="1" customHeight="1" x14ac:dyDescent="0.3">
      <c r="A241" s="146"/>
      <c r="B241" s="146"/>
      <c r="C241" s="146"/>
      <c r="D241" s="146"/>
      <c r="E241" s="146"/>
      <c r="F241" s="146"/>
      <c r="G241" s="146"/>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row>
    <row r="242" spans="1:29" ht="13.9" hidden="1" customHeight="1" x14ac:dyDescent="0.3">
      <c r="A242" s="146"/>
      <c r="B242" s="146"/>
      <c r="C242" s="146"/>
      <c r="D242" s="146"/>
      <c r="E242" s="146"/>
      <c r="F242" s="146"/>
      <c r="G242" s="146"/>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row>
    <row r="243" spans="1:29" ht="13.9" hidden="1" customHeight="1" x14ac:dyDescent="0.3">
      <c r="A243" s="146"/>
      <c r="B243" s="146"/>
      <c r="C243" s="146"/>
      <c r="D243" s="146"/>
      <c r="E243" s="146"/>
      <c r="F243" s="146"/>
      <c r="G243" s="146"/>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row>
    <row r="244" spans="1:29" ht="13.9" hidden="1" customHeight="1" x14ac:dyDescent="0.3">
      <c r="A244" s="146"/>
      <c r="B244" s="146"/>
      <c r="C244" s="146"/>
      <c r="D244" s="146"/>
      <c r="E244" s="146"/>
      <c r="F244" s="146"/>
      <c r="G244" s="146"/>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row>
    <row r="245" spans="1:29" ht="13.9" hidden="1" customHeight="1" x14ac:dyDescent="0.3">
      <c r="A245" s="146"/>
      <c r="B245" s="146"/>
      <c r="C245" s="146"/>
      <c r="D245" s="146"/>
      <c r="E245" s="146"/>
      <c r="F245" s="146"/>
      <c r="G245" s="146"/>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row>
    <row r="246" spans="1:29" ht="13.9" hidden="1" customHeight="1" x14ac:dyDescent="0.3">
      <c r="A246" s="146"/>
      <c r="B246" s="146"/>
      <c r="C246" s="146"/>
      <c r="D246" s="146"/>
      <c r="E246" s="146"/>
      <c r="F246" s="146"/>
      <c r="G246" s="146"/>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row>
    <row r="247" spans="1:29" ht="13.9" hidden="1" customHeight="1" x14ac:dyDescent="0.3">
      <c r="A247" s="146"/>
      <c r="B247" s="146"/>
      <c r="C247" s="146"/>
      <c r="D247" s="146"/>
      <c r="E247" s="146"/>
      <c r="F247" s="146"/>
      <c r="G247" s="146"/>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row>
    <row r="248" spans="1:29" ht="13.9" hidden="1" customHeight="1" x14ac:dyDescent="0.3">
      <c r="A248" s="146"/>
      <c r="B248" s="146"/>
      <c r="C248" s="146"/>
      <c r="D248" s="146"/>
      <c r="E248" s="146"/>
      <c r="F248" s="146"/>
      <c r="G248" s="146"/>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row>
    <row r="249" spans="1:29" ht="13.9" hidden="1" customHeight="1" x14ac:dyDescent="0.3">
      <c r="A249" s="146"/>
      <c r="B249" s="146"/>
      <c r="C249" s="146"/>
      <c r="D249" s="146"/>
      <c r="E249" s="146"/>
      <c r="F249" s="146"/>
      <c r="G249" s="146"/>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row>
    <row r="250" spans="1:29" ht="13.9" hidden="1" customHeight="1" x14ac:dyDescent="0.3">
      <c r="A250" s="146"/>
      <c r="B250" s="146"/>
      <c r="C250" s="146"/>
      <c r="D250" s="146"/>
      <c r="E250" s="146"/>
      <c r="F250" s="146"/>
      <c r="G250" s="146"/>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row>
    <row r="251" spans="1:29" ht="13.9" hidden="1" customHeight="1" x14ac:dyDescent="0.3">
      <c r="A251" s="146"/>
      <c r="B251" s="146"/>
      <c r="C251" s="146"/>
      <c r="D251" s="146"/>
      <c r="E251" s="146"/>
      <c r="F251" s="146"/>
      <c r="G251" s="146"/>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row>
    <row r="252" spans="1:29" ht="13.9" hidden="1" customHeight="1" x14ac:dyDescent="0.3">
      <c r="A252" s="146"/>
      <c r="B252" s="146"/>
      <c r="C252" s="146"/>
      <c r="D252" s="146"/>
      <c r="E252" s="146"/>
      <c r="F252" s="146"/>
      <c r="G252" s="146"/>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row>
    <row r="253" spans="1:29" ht="13.9" hidden="1" customHeight="1" x14ac:dyDescent="0.3">
      <c r="A253" s="146"/>
      <c r="B253" s="146"/>
      <c r="C253" s="146"/>
      <c r="D253" s="146"/>
      <c r="E253" s="146"/>
      <c r="F253" s="146"/>
      <c r="G253" s="146"/>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row>
    <row r="254" spans="1:29" ht="13.9" hidden="1" customHeight="1" x14ac:dyDescent="0.3">
      <c r="A254" s="146"/>
      <c r="B254" s="146"/>
      <c r="C254" s="146"/>
      <c r="D254" s="146"/>
      <c r="E254" s="146"/>
      <c r="F254" s="146"/>
      <c r="G254" s="146"/>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row>
    <row r="255" spans="1:29" ht="13.9" hidden="1" customHeight="1" x14ac:dyDescent="0.3">
      <c r="A255" s="146"/>
      <c r="B255" s="146"/>
      <c r="C255" s="146"/>
      <c r="D255" s="146"/>
      <c r="E255" s="146"/>
      <c r="F255" s="146"/>
      <c r="G255" s="146"/>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row>
    <row r="256" spans="1:29" ht="13.9" hidden="1" customHeight="1" x14ac:dyDescent="0.3">
      <c r="A256" s="146"/>
      <c r="B256" s="146"/>
      <c r="C256" s="146"/>
      <c r="D256" s="146"/>
      <c r="E256" s="146"/>
      <c r="F256" s="146"/>
      <c r="G256" s="146"/>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row>
    <row r="257" spans="1:29" ht="13.9" hidden="1" customHeight="1" x14ac:dyDescent="0.3">
      <c r="A257" s="146"/>
      <c r="B257" s="146"/>
      <c r="C257" s="146"/>
      <c r="D257" s="146"/>
      <c r="E257" s="146"/>
      <c r="F257" s="146"/>
      <c r="G257" s="146"/>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row>
    <row r="258" spans="1:29" ht="13.9" hidden="1" customHeight="1" x14ac:dyDescent="0.3">
      <c r="A258" s="146"/>
      <c r="B258" s="146"/>
      <c r="C258" s="146"/>
      <c r="D258" s="146"/>
      <c r="E258" s="146"/>
      <c r="F258" s="146"/>
      <c r="G258" s="146"/>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row>
    <row r="259" spans="1:29" ht="13.9" hidden="1" customHeight="1" x14ac:dyDescent="0.3">
      <c r="A259" s="146"/>
      <c r="B259" s="146"/>
      <c r="C259" s="146"/>
      <c r="D259" s="146"/>
      <c r="E259" s="146"/>
      <c r="F259" s="146"/>
      <c r="G259" s="146"/>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row>
    <row r="260" spans="1:29" ht="13.9" hidden="1" customHeight="1" x14ac:dyDescent="0.3">
      <c r="A260" s="146"/>
      <c r="B260" s="146"/>
      <c r="C260" s="146"/>
      <c r="D260" s="146"/>
      <c r="E260" s="146"/>
      <c r="F260" s="146"/>
      <c r="G260" s="146"/>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row>
    <row r="261" spans="1:29" ht="13.9" hidden="1" customHeight="1" x14ac:dyDescent="0.3">
      <c r="A261" s="146"/>
      <c r="B261" s="146"/>
      <c r="C261" s="146"/>
      <c r="D261" s="146"/>
      <c r="E261" s="146"/>
      <c r="F261" s="146"/>
      <c r="G261" s="146"/>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row>
    <row r="262" spans="1:29" ht="13.9" hidden="1" customHeight="1" x14ac:dyDescent="0.3">
      <c r="A262" s="146"/>
      <c r="B262" s="146"/>
      <c r="C262" s="146"/>
      <c r="D262" s="146"/>
      <c r="E262" s="146"/>
      <c r="F262" s="146"/>
      <c r="G262" s="146"/>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row>
    <row r="263" spans="1:29" ht="13.9" hidden="1" customHeight="1" x14ac:dyDescent="0.3">
      <c r="A263" s="146"/>
      <c r="B263" s="146"/>
      <c r="C263" s="146"/>
      <c r="D263" s="146"/>
      <c r="E263" s="146"/>
      <c r="F263" s="146"/>
      <c r="G263" s="146"/>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row>
    <row r="264" spans="1:29" ht="13.9" hidden="1" customHeight="1" x14ac:dyDescent="0.3">
      <c r="A264" s="146"/>
      <c r="B264" s="146"/>
      <c r="C264" s="146"/>
      <c r="D264" s="146"/>
      <c r="E264" s="146"/>
      <c r="F264" s="146"/>
      <c r="G264" s="146"/>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row>
    <row r="265" spans="1:29" ht="13.9" hidden="1" customHeight="1" x14ac:dyDescent="0.3">
      <c r="A265" s="146"/>
      <c r="B265" s="146"/>
      <c r="C265" s="146"/>
      <c r="D265" s="146"/>
      <c r="E265" s="146"/>
      <c r="F265" s="146"/>
      <c r="G265" s="146"/>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row>
    <row r="266" spans="1:29" ht="13.9" hidden="1" customHeight="1" x14ac:dyDescent="0.3">
      <c r="A266" s="146"/>
      <c r="B266" s="146"/>
      <c r="C266" s="146"/>
      <c r="D266" s="146"/>
      <c r="E266" s="146"/>
      <c r="F266" s="146"/>
      <c r="G266" s="146"/>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row>
    <row r="267" spans="1:29" ht="13.9" hidden="1" customHeight="1" x14ac:dyDescent="0.3">
      <c r="A267" s="146"/>
      <c r="B267" s="146"/>
      <c r="C267" s="146"/>
      <c r="D267" s="146"/>
      <c r="E267" s="146"/>
      <c r="F267" s="146"/>
      <c r="G267" s="146"/>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row>
    <row r="268" spans="1:29" ht="13.9" hidden="1" customHeight="1" x14ac:dyDescent="0.3">
      <c r="A268" s="146"/>
      <c r="B268" s="146"/>
      <c r="C268" s="146"/>
      <c r="D268" s="146"/>
      <c r="E268" s="146"/>
      <c r="F268" s="146"/>
      <c r="G268" s="146"/>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row>
    <row r="269" spans="1:29" ht="13.9" hidden="1" customHeight="1" x14ac:dyDescent="0.3">
      <c r="A269" s="146"/>
      <c r="B269" s="146"/>
      <c r="C269" s="146"/>
      <c r="D269" s="146"/>
      <c r="E269" s="146"/>
      <c r="F269" s="146"/>
      <c r="G269" s="146"/>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row>
    <row r="270" spans="1:29" ht="13.9" hidden="1" customHeight="1" x14ac:dyDescent="0.3">
      <c r="A270" s="146"/>
      <c r="B270" s="146"/>
      <c r="C270" s="146"/>
      <c r="D270" s="146"/>
      <c r="E270" s="146"/>
      <c r="F270" s="146"/>
      <c r="G270" s="146"/>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row>
    <row r="271" spans="1:29" ht="13.9" hidden="1" customHeight="1" x14ac:dyDescent="0.3">
      <c r="A271" s="146"/>
      <c r="B271" s="146"/>
      <c r="C271" s="146"/>
      <c r="D271" s="146"/>
      <c r="E271" s="146"/>
      <c r="F271" s="146"/>
      <c r="G271" s="146"/>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row>
    <row r="272" spans="1:29" ht="13.9" hidden="1" customHeight="1" x14ac:dyDescent="0.3">
      <c r="A272" s="146"/>
      <c r="B272" s="146"/>
      <c r="C272" s="146"/>
      <c r="D272" s="146"/>
      <c r="E272" s="146"/>
      <c r="F272" s="146"/>
      <c r="G272" s="146"/>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row>
    <row r="273" spans="1:29" ht="13.9" hidden="1" customHeight="1" x14ac:dyDescent="0.3">
      <c r="A273" s="146"/>
      <c r="B273" s="146"/>
      <c r="C273" s="146"/>
      <c r="D273" s="146"/>
      <c r="E273" s="146"/>
      <c r="F273" s="146"/>
      <c r="G273" s="146"/>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row>
    <row r="274" spans="1:29" ht="13.9" hidden="1" customHeight="1" x14ac:dyDescent="0.3">
      <c r="A274" s="146"/>
      <c r="B274" s="146"/>
      <c r="C274" s="146"/>
      <c r="D274" s="146"/>
      <c r="E274" s="146"/>
      <c r="F274" s="146"/>
      <c r="G274" s="146"/>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row>
    <row r="275" spans="1:29" ht="13.9" hidden="1" customHeight="1" x14ac:dyDescent="0.3">
      <c r="A275" s="146"/>
      <c r="B275" s="146"/>
      <c r="C275" s="146"/>
      <c r="D275" s="146"/>
      <c r="E275" s="146"/>
      <c r="F275" s="146"/>
      <c r="G275" s="146"/>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row>
    <row r="276" spans="1:29" ht="13.9" hidden="1" customHeight="1" x14ac:dyDescent="0.3">
      <c r="A276" s="146"/>
      <c r="B276" s="146"/>
      <c r="C276" s="146"/>
      <c r="D276" s="146"/>
      <c r="E276" s="146"/>
      <c r="F276" s="146"/>
      <c r="G276" s="146"/>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row>
    <row r="277" spans="1:29" ht="13.9" hidden="1" customHeight="1" x14ac:dyDescent="0.3">
      <c r="A277" s="146"/>
      <c r="B277" s="146"/>
      <c r="C277" s="146"/>
      <c r="D277" s="146"/>
      <c r="E277" s="146"/>
      <c r="F277" s="146"/>
      <c r="G277" s="146"/>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row>
    <row r="278" spans="1:29" ht="13.9" hidden="1" customHeight="1" x14ac:dyDescent="0.3">
      <c r="A278" s="146"/>
      <c r="B278" s="146"/>
      <c r="C278" s="146"/>
      <c r="D278" s="146"/>
      <c r="E278" s="146"/>
      <c r="F278" s="146"/>
      <c r="G278" s="146"/>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row>
    <row r="279" spans="1:29" ht="13.9" hidden="1" customHeight="1" x14ac:dyDescent="0.3">
      <c r="A279" s="146"/>
      <c r="B279" s="146"/>
      <c r="C279" s="146"/>
      <c r="D279" s="146"/>
      <c r="E279" s="146"/>
      <c r="F279" s="146"/>
      <c r="G279" s="146"/>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row>
    <row r="280" spans="1:29" ht="13.9" hidden="1" customHeight="1" x14ac:dyDescent="0.3">
      <c r="A280" s="146"/>
      <c r="B280" s="146"/>
      <c r="C280" s="146"/>
      <c r="D280" s="146"/>
      <c r="E280" s="146"/>
      <c r="F280" s="146"/>
      <c r="G280" s="146"/>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row>
    <row r="281" spans="1:29" ht="13.9" hidden="1" customHeight="1" x14ac:dyDescent="0.3">
      <c r="A281" s="146"/>
      <c r="B281" s="146"/>
      <c r="C281" s="146"/>
      <c r="D281" s="146"/>
      <c r="E281" s="146"/>
      <c r="F281" s="146"/>
      <c r="G281" s="146"/>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row>
    <row r="282" spans="1:29" ht="13.9" hidden="1" customHeight="1" x14ac:dyDescent="0.3">
      <c r="A282" s="146"/>
      <c r="B282" s="146"/>
      <c r="C282" s="146"/>
      <c r="D282" s="146"/>
      <c r="E282" s="146"/>
      <c r="F282" s="146"/>
      <c r="G282" s="146"/>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row>
    <row r="283" spans="1:29" ht="13.9" hidden="1" customHeight="1" x14ac:dyDescent="0.3">
      <c r="A283" s="146"/>
      <c r="B283" s="146"/>
      <c r="C283" s="146"/>
      <c r="D283" s="146"/>
      <c r="E283" s="146"/>
      <c r="F283" s="146"/>
      <c r="G283" s="146"/>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row>
    <row r="284" spans="1:29" ht="13.9" hidden="1" customHeight="1" x14ac:dyDescent="0.3">
      <c r="A284" s="146"/>
      <c r="B284" s="146"/>
      <c r="C284" s="146"/>
      <c r="D284" s="146"/>
      <c r="E284" s="146"/>
      <c r="F284" s="146"/>
      <c r="G284" s="146"/>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row>
    <row r="285" spans="1:29" ht="13.9" hidden="1" customHeight="1" x14ac:dyDescent="0.3">
      <c r="A285" s="146"/>
      <c r="B285" s="146"/>
      <c r="C285" s="146"/>
      <c r="D285" s="146"/>
      <c r="E285" s="146"/>
      <c r="F285" s="146"/>
      <c r="G285" s="146"/>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row>
    <row r="286" spans="1:29" ht="13.9" hidden="1" customHeight="1" x14ac:dyDescent="0.3">
      <c r="A286" s="146"/>
      <c r="B286" s="146"/>
      <c r="C286" s="146"/>
      <c r="D286" s="146"/>
      <c r="E286" s="146"/>
      <c r="F286" s="146"/>
      <c r="G286" s="146"/>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row>
    <row r="287" spans="1:29" ht="13.9" hidden="1" customHeight="1" x14ac:dyDescent="0.3">
      <c r="A287" s="146"/>
      <c r="B287" s="146"/>
      <c r="C287" s="146"/>
      <c r="D287" s="146"/>
      <c r="E287" s="146"/>
      <c r="F287" s="146"/>
      <c r="G287" s="146"/>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row>
    <row r="288" spans="1:29" ht="13.9" hidden="1" customHeight="1" x14ac:dyDescent="0.3">
      <c r="A288" s="146"/>
      <c r="B288" s="146"/>
      <c r="C288" s="146"/>
      <c r="D288" s="146"/>
      <c r="E288" s="146"/>
      <c r="F288" s="146"/>
      <c r="G288" s="146"/>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row>
    <row r="289" spans="1:29" ht="13.9" hidden="1" customHeight="1" x14ac:dyDescent="0.3">
      <c r="A289" s="146"/>
      <c r="B289" s="146"/>
      <c r="C289" s="146"/>
      <c r="D289" s="146"/>
      <c r="E289" s="146"/>
      <c r="F289" s="146"/>
      <c r="G289" s="146"/>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row>
    <row r="290" spans="1:29" ht="13.9" hidden="1" customHeight="1" x14ac:dyDescent="0.3">
      <c r="A290" s="146"/>
      <c r="B290" s="146"/>
      <c r="C290" s="146"/>
      <c r="D290" s="146"/>
      <c r="E290" s="146"/>
      <c r="F290" s="146"/>
      <c r="G290" s="146"/>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row>
    <row r="291" spans="1:29" ht="13.9" hidden="1" customHeight="1" x14ac:dyDescent="0.3">
      <c r="A291" s="146"/>
      <c r="B291" s="146"/>
      <c r="C291" s="146"/>
      <c r="D291" s="146"/>
      <c r="E291" s="146"/>
      <c r="F291" s="146"/>
      <c r="G291" s="146"/>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row>
    <row r="292" spans="1:29" ht="13.9" hidden="1" customHeight="1" x14ac:dyDescent="0.3">
      <c r="A292" s="146"/>
      <c r="B292" s="146"/>
      <c r="C292" s="146"/>
      <c r="D292" s="146"/>
      <c r="E292" s="146"/>
      <c r="F292" s="146"/>
      <c r="G292" s="146"/>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row>
    <row r="293" spans="1:29" ht="13.9" hidden="1" customHeight="1" x14ac:dyDescent="0.3">
      <c r="A293" s="146"/>
      <c r="B293" s="146"/>
      <c r="C293" s="146"/>
      <c r="D293" s="146"/>
      <c r="E293" s="146"/>
      <c r="F293" s="146"/>
      <c r="G293" s="146"/>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row>
    <row r="294" spans="1:29" ht="13.9" hidden="1" customHeight="1" x14ac:dyDescent="0.3">
      <c r="A294" s="146"/>
      <c r="B294" s="146"/>
      <c r="C294" s="146"/>
      <c r="D294" s="146"/>
      <c r="E294" s="146"/>
      <c r="F294" s="146"/>
      <c r="G294" s="146"/>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row>
    <row r="295" spans="1:29" ht="13.9" hidden="1" customHeight="1" x14ac:dyDescent="0.3">
      <c r="A295" s="146"/>
      <c r="B295" s="146"/>
      <c r="C295" s="146"/>
      <c r="D295" s="146"/>
      <c r="E295" s="146"/>
      <c r="F295" s="146"/>
      <c r="G295" s="146"/>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row>
    <row r="296" spans="1:29" ht="13.9" hidden="1" customHeight="1" x14ac:dyDescent="0.3">
      <c r="A296" s="146"/>
      <c r="B296" s="146"/>
      <c r="C296" s="146"/>
      <c r="D296" s="146"/>
      <c r="E296" s="146"/>
      <c r="F296" s="146"/>
      <c r="G296" s="146"/>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row>
    <row r="297" spans="1:29" ht="13.9" hidden="1" customHeight="1" x14ac:dyDescent="0.3">
      <c r="A297" s="146"/>
      <c r="B297" s="146"/>
      <c r="C297" s="146"/>
      <c r="D297" s="146"/>
      <c r="E297" s="146"/>
      <c r="F297" s="146"/>
      <c r="G297" s="146"/>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row>
    <row r="298" spans="1:29" ht="13.9" hidden="1" customHeight="1" x14ac:dyDescent="0.3">
      <c r="A298" s="146"/>
      <c r="B298" s="146"/>
      <c r="C298" s="146"/>
      <c r="D298" s="146"/>
      <c r="E298" s="146"/>
      <c r="F298" s="146"/>
      <c r="G298" s="146"/>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row>
    <row r="299" spans="1:29" ht="13.9" hidden="1" customHeight="1" x14ac:dyDescent="0.3">
      <c r="A299" s="146"/>
      <c r="B299" s="146"/>
      <c r="C299" s="146"/>
      <c r="D299" s="146"/>
      <c r="E299" s="146"/>
      <c r="F299" s="146"/>
      <c r="G299" s="146"/>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row>
    <row r="300" spans="1:29" ht="13.9" hidden="1" customHeight="1" x14ac:dyDescent="0.3">
      <c r="A300" s="146"/>
      <c r="B300" s="146"/>
      <c r="C300" s="146"/>
      <c r="D300" s="146"/>
      <c r="E300" s="146"/>
      <c r="F300" s="146"/>
      <c r="G300" s="146"/>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row>
    <row r="301" spans="1:29" ht="13.9" hidden="1" customHeight="1" x14ac:dyDescent="0.3">
      <c r="A301" s="146"/>
      <c r="B301" s="146"/>
      <c r="C301" s="146"/>
      <c r="D301" s="146"/>
      <c r="E301" s="146"/>
      <c r="F301" s="146"/>
      <c r="G301" s="146"/>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row>
    <row r="302" spans="1:29" ht="13.9" hidden="1" customHeight="1" x14ac:dyDescent="0.3">
      <c r="A302" s="146"/>
      <c r="B302" s="146"/>
      <c r="C302" s="146"/>
      <c r="D302" s="146"/>
      <c r="E302" s="146"/>
      <c r="F302" s="146"/>
      <c r="G302" s="146"/>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row>
    <row r="303" spans="1:29" ht="13.9" hidden="1" customHeight="1" x14ac:dyDescent="0.3">
      <c r="A303" s="146"/>
      <c r="B303" s="146"/>
      <c r="C303" s="146"/>
      <c r="D303" s="146"/>
      <c r="E303" s="146"/>
      <c r="F303" s="146"/>
      <c r="G303" s="146"/>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row>
    <row r="304" spans="1:29" ht="13.9" hidden="1" customHeight="1" x14ac:dyDescent="0.3">
      <c r="A304" s="146"/>
      <c r="B304" s="146"/>
      <c r="C304" s="146"/>
      <c r="D304" s="146"/>
      <c r="E304" s="146"/>
      <c r="F304" s="146"/>
      <c r="G304" s="146"/>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row>
    <row r="305" spans="1:64" ht="13.9" hidden="1" customHeight="1" x14ac:dyDescent="0.3">
      <c r="A305" s="146"/>
      <c r="B305" s="146"/>
      <c r="C305" s="146"/>
      <c r="D305" s="146"/>
      <c r="E305" s="146"/>
      <c r="F305" s="146"/>
      <c r="G305" s="146"/>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row>
    <row r="306" spans="1:64" ht="13.9" customHeight="1" x14ac:dyDescent="0.3">
      <c r="A306" s="146"/>
      <c r="B306" s="146"/>
      <c r="C306" s="146"/>
      <c r="D306" s="146"/>
      <c r="E306" s="146"/>
      <c r="F306" s="146"/>
      <c r="G306" s="146"/>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row>
    <row r="307" spans="1:64" ht="13.9" customHeight="1" x14ac:dyDescent="0.3">
      <c r="A307" s="146"/>
      <c r="B307" s="146"/>
      <c r="C307" s="146"/>
      <c r="D307" s="146"/>
      <c r="E307" s="146"/>
      <c r="F307" s="146"/>
      <c r="G307" s="146"/>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row>
    <row r="308" spans="1:64" ht="29.25" customHeight="1" x14ac:dyDescent="0.3">
      <c r="A308" s="652" t="s">
        <v>27</v>
      </c>
      <c r="B308" s="652"/>
      <c r="C308" s="652"/>
      <c r="D308" s="652"/>
      <c r="E308" s="652"/>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BK308" s="381"/>
    </row>
    <row r="309" spans="1:64" ht="183.75" customHeight="1" x14ac:dyDescent="0.3">
      <c r="A309" s="634" t="s">
        <v>259</v>
      </c>
      <c r="B309" s="634"/>
      <c r="C309" s="634"/>
      <c r="D309" s="634"/>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c r="AA309" s="634"/>
      <c r="AB309" s="634"/>
      <c r="AC309" s="634"/>
      <c r="AE309" s="150"/>
      <c r="BK309" s="382"/>
      <c r="BL309" s="373"/>
    </row>
    <row r="311" spans="1:64" ht="18" x14ac:dyDescent="0.3">
      <c r="A311" s="638" t="s">
        <v>28</v>
      </c>
      <c r="B311" s="638"/>
      <c r="C311" s="638"/>
      <c r="D311" s="638"/>
      <c r="E311" s="638"/>
      <c r="F311" s="638"/>
      <c r="G311" s="638"/>
      <c r="H311" s="638"/>
      <c r="I311" s="638"/>
      <c r="J311" s="638"/>
      <c r="K311" s="638"/>
      <c r="L311" s="638"/>
      <c r="M311" s="638"/>
      <c r="N311" s="638"/>
      <c r="O311" s="638"/>
      <c r="P311" s="638"/>
      <c r="Q311" s="638"/>
      <c r="R311" s="638"/>
      <c r="S311" s="638"/>
      <c r="T311" s="638"/>
      <c r="U311" s="638"/>
      <c r="V311" s="638"/>
      <c r="W311" s="638"/>
      <c r="X311" s="638"/>
      <c r="Y311" s="638"/>
      <c r="Z311" s="638"/>
      <c r="AA311" s="638"/>
      <c r="AB311" s="638"/>
      <c r="AC311" s="638"/>
    </row>
    <row r="312" spans="1:64" x14ac:dyDescent="0.3">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row>
    <row r="313" spans="1:64" ht="197.25" customHeight="1" x14ac:dyDescent="0.3">
      <c r="A313" s="654" t="s">
        <v>0</v>
      </c>
      <c r="B313" s="655"/>
      <c r="C313" s="655"/>
      <c r="D313" s="703" t="s">
        <v>260</v>
      </c>
      <c r="E313" s="703"/>
      <c r="F313" s="703"/>
      <c r="G313" s="703"/>
      <c r="H313" s="703"/>
      <c r="I313" s="703"/>
      <c r="J313" s="703"/>
      <c r="K313" s="703"/>
      <c r="L313" s="703"/>
      <c r="M313" s="703"/>
      <c r="N313" s="703"/>
      <c r="O313" s="703"/>
      <c r="P313" s="703"/>
      <c r="Q313" s="703"/>
      <c r="R313" s="703"/>
      <c r="S313" s="703"/>
      <c r="T313" s="703"/>
      <c r="U313" s="703"/>
      <c r="V313" s="703"/>
      <c r="W313" s="703"/>
      <c r="X313" s="703"/>
      <c r="Y313" s="703"/>
      <c r="Z313" s="703"/>
      <c r="AA313" s="703"/>
      <c r="AB313" s="703"/>
      <c r="AC313" s="704"/>
    </row>
    <row r="314" spans="1:64" s="149" customFormat="1" ht="78" customHeight="1" x14ac:dyDescent="0.3">
      <c r="A314" s="656"/>
      <c r="B314" s="657"/>
      <c r="C314" s="657"/>
      <c r="D314" s="705"/>
      <c r="E314" s="705"/>
      <c r="F314" s="705"/>
      <c r="G314" s="705"/>
      <c r="H314" s="705"/>
      <c r="I314" s="705"/>
      <c r="J314" s="705"/>
      <c r="K314" s="705"/>
      <c r="L314" s="705"/>
      <c r="M314" s="705"/>
      <c r="N314" s="705"/>
      <c r="O314" s="705"/>
      <c r="P314" s="705"/>
      <c r="Q314" s="705"/>
      <c r="R314" s="705"/>
      <c r="S314" s="705"/>
      <c r="T314" s="705"/>
      <c r="U314" s="705"/>
      <c r="V314" s="705"/>
      <c r="W314" s="705"/>
      <c r="X314" s="705"/>
      <c r="Y314" s="705"/>
      <c r="Z314" s="705"/>
      <c r="AA314" s="705"/>
      <c r="AB314" s="705"/>
      <c r="AC314" s="706"/>
      <c r="AD314" s="207"/>
      <c r="AM314" s="5"/>
      <c r="AN314" s="5"/>
      <c r="AO314" s="5"/>
      <c r="AP314" s="5"/>
      <c r="AT314" s="127"/>
      <c r="AX314" s="435"/>
    </row>
    <row r="315" spans="1:64" s="149" customFormat="1" ht="6.75" customHeight="1" x14ac:dyDescent="0.3">
      <c r="A315" s="658"/>
      <c r="B315" s="659"/>
      <c r="C315" s="659"/>
      <c r="D315" s="660"/>
      <c r="E315" s="660"/>
      <c r="F315" s="660"/>
      <c r="G315" s="660"/>
      <c r="H315" s="660"/>
      <c r="I315" s="660"/>
      <c r="J315" s="660"/>
      <c r="K315" s="660"/>
      <c r="L315" s="660"/>
      <c r="M315" s="660"/>
      <c r="N315" s="660"/>
      <c r="O315" s="660"/>
      <c r="P315" s="660"/>
      <c r="Q315" s="660"/>
      <c r="R315" s="660"/>
      <c r="S315" s="660"/>
      <c r="T315" s="660"/>
      <c r="U315" s="660"/>
      <c r="V315" s="660"/>
      <c r="W315" s="660"/>
      <c r="X315" s="660"/>
      <c r="Y315" s="660"/>
      <c r="Z315" s="660"/>
      <c r="AA315" s="660"/>
      <c r="AB315" s="660"/>
      <c r="AC315" s="661"/>
      <c r="AD315" s="207"/>
      <c r="AM315" s="5"/>
      <c r="AN315" s="5"/>
      <c r="AO315" s="5"/>
      <c r="AP315" s="5"/>
      <c r="AT315" s="127"/>
      <c r="AX315" s="435"/>
    </row>
    <row r="317" spans="1:64" ht="18" hidden="1" x14ac:dyDescent="0.4">
      <c r="A317" s="653" t="s">
        <v>34</v>
      </c>
      <c r="B317" s="653"/>
      <c r="C317" s="653"/>
      <c r="D317" s="653"/>
      <c r="E317" s="653"/>
      <c r="F317" s="653"/>
      <c r="G317" s="653"/>
      <c r="H317" s="653"/>
      <c r="I317" s="653"/>
      <c r="J317" s="653"/>
      <c r="K317" s="653"/>
      <c r="L317" s="653"/>
      <c r="M317" s="653"/>
      <c r="N317" s="653"/>
      <c r="O317" s="653"/>
      <c r="P317" s="653"/>
      <c r="Q317" s="653"/>
      <c r="R317" s="653"/>
      <c r="S317" s="653"/>
      <c r="T317" s="653"/>
      <c r="U317" s="653"/>
      <c r="V317" s="653"/>
      <c r="W317" s="653"/>
      <c r="X317" s="653"/>
      <c r="Y317" s="653"/>
      <c r="Z317" s="653"/>
      <c r="AA317" s="653"/>
      <c r="AB317" s="653"/>
      <c r="AC317" s="653"/>
    </row>
    <row r="318" spans="1:64" hidden="1" x14ac:dyDescent="0.3">
      <c r="BL318" s="337"/>
    </row>
    <row r="319" spans="1:64" hidden="1" x14ac:dyDescent="0.3">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BL319" s="381"/>
    </row>
    <row r="320" spans="1:64" hidden="1" x14ac:dyDescent="0.3">
      <c r="BL320" s="382"/>
    </row>
    <row r="321" spans="1:46" hidden="1" x14ac:dyDescent="0.3">
      <c r="A321" s="645"/>
      <c r="B321" s="645"/>
      <c r="C321" s="645"/>
      <c r="D321" s="645"/>
      <c r="E321" s="645"/>
      <c r="F321" s="645"/>
      <c r="G321" s="645"/>
      <c r="H321" s="645"/>
      <c r="I321" s="645"/>
      <c r="J321" s="645"/>
      <c r="K321" s="645"/>
      <c r="L321" s="645"/>
      <c r="M321" s="645"/>
      <c r="N321" s="645"/>
      <c r="O321" s="645"/>
      <c r="P321" s="645"/>
      <c r="Q321" s="645"/>
      <c r="R321" s="645"/>
      <c r="S321" s="645"/>
      <c r="T321" s="645"/>
      <c r="U321" s="645"/>
      <c r="V321" s="645"/>
      <c r="W321" s="645"/>
      <c r="X321" s="645"/>
      <c r="Y321" s="645"/>
      <c r="Z321" s="645"/>
      <c r="AA321" s="645"/>
      <c r="AB321" s="645"/>
      <c r="AC321" s="645"/>
    </row>
    <row r="322" spans="1:46" hidden="1" x14ac:dyDescent="0.3"/>
    <row r="323" spans="1:46" ht="30.75" hidden="1" customHeight="1" x14ac:dyDescent="0.3">
      <c r="A323" s="639"/>
      <c r="B323" s="640"/>
      <c r="C323" s="640"/>
      <c r="D323" s="640"/>
      <c r="E323" s="640"/>
      <c r="F323" s="640"/>
      <c r="G323" s="640"/>
      <c r="H323" s="640"/>
      <c r="I323" s="640"/>
      <c r="J323" s="640"/>
      <c r="K323" s="640"/>
      <c r="L323" s="640"/>
      <c r="M323" s="640"/>
      <c r="N323" s="640"/>
      <c r="O323" s="640"/>
      <c r="P323" s="640"/>
      <c r="Q323" s="640"/>
      <c r="R323" s="640"/>
      <c r="S323" s="640"/>
      <c r="T323" s="640"/>
      <c r="U323" s="640"/>
      <c r="V323" s="640"/>
      <c r="W323" s="640"/>
      <c r="X323" s="641"/>
      <c r="Y323" s="635"/>
      <c r="Z323" s="636"/>
      <c r="AA323" s="636"/>
      <c r="AB323" s="637"/>
      <c r="AC323" s="145"/>
      <c r="AD323" s="6"/>
      <c r="AE323" s="153"/>
    </row>
    <row r="324" spans="1:46" ht="20.25" hidden="1" customHeight="1" x14ac:dyDescent="0.3">
      <c r="A324" s="639"/>
      <c r="B324" s="640"/>
      <c r="C324" s="640"/>
      <c r="D324" s="640"/>
      <c r="E324" s="640"/>
      <c r="F324" s="640"/>
      <c r="G324" s="640"/>
      <c r="H324" s="640"/>
      <c r="I324" s="640"/>
      <c r="J324" s="640"/>
      <c r="K324" s="640"/>
      <c r="L324" s="640"/>
      <c r="M324" s="640"/>
      <c r="N324" s="640"/>
      <c r="O324" s="640"/>
      <c r="P324" s="640"/>
      <c r="Q324" s="640"/>
      <c r="R324" s="640"/>
      <c r="S324" s="640"/>
      <c r="T324" s="640"/>
      <c r="U324" s="640"/>
      <c r="V324" s="640"/>
      <c r="W324" s="640"/>
      <c r="X324" s="641"/>
      <c r="Y324" s="635"/>
      <c r="Z324" s="636"/>
      <c r="AA324" s="636"/>
      <c r="AB324" s="637"/>
      <c r="AC324" s="145"/>
    </row>
    <row r="325" spans="1:46" ht="32.25" hidden="1" customHeight="1" x14ac:dyDescent="0.3">
      <c r="A325" s="639"/>
      <c r="B325" s="640"/>
      <c r="C325" s="640"/>
      <c r="D325" s="640"/>
      <c r="E325" s="640"/>
      <c r="F325" s="640"/>
      <c r="G325" s="640"/>
      <c r="H325" s="640"/>
      <c r="I325" s="640"/>
      <c r="J325" s="640"/>
      <c r="K325" s="640"/>
      <c r="L325" s="640"/>
      <c r="M325" s="640"/>
      <c r="N325" s="640"/>
      <c r="O325" s="640"/>
      <c r="P325" s="640"/>
      <c r="Q325" s="640"/>
      <c r="R325" s="640"/>
      <c r="S325" s="640"/>
      <c r="T325" s="640"/>
      <c r="U325" s="640"/>
      <c r="V325" s="640"/>
      <c r="W325" s="640"/>
      <c r="X325" s="641"/>
      <c r="Y325" s="635"/>
      <c r="Z325" s="636"/>
      <c r="AA325" s="636"/>
      <c r="AB325" s="637"/>
      <c r="AC325" s="145"/>
    </row>
    <row r="326" spans="1:46" ht="31.5" hidden="1" customHeight="1" x14ac:dyDescent="0.3">
      <c r="A326" s="639"/>
      <c r="B326" s="640"/>
      <c r="C326" s="640"/>
      <c r="D326" s="640"/>
      <c r="E326" s="640"/>
      <c r="F326" s="640"/>
      <c r="G326" s="640"/>
      <c r="H326" s="640"/>
      <c r="I326" s="640"/>
      <c r="J326" s="640"/>
      <c r="K326" s="640"/>
      <c r="L326" s="640"/>
      <c r="M326" s="640"/>
      <c r="N326" s="640"/>
      <c r="O326" s="640"/>
      <c r="P326" s="640"/>
      <c r="Q326" s="640"/>
      <c r="R326" s="640"/>
      <c r="S326" s="640"/>
      <c r="T326" s="640"/>
      <c r="U326" s="640"/>
      <c r="V326" s="640"/>
      <c r="W326" s="640"/>
      <c r="X326" s="641"/>
      <c r="Y326" s="635"/>
      <c r="Z326" s="636"/>
      <c r="AA326" s="636"/>
      <c r="AB326" s="637"/>
      <c r="AC326" s="145"/>
    </row>
    <row r="327" spans="1:46" hidden="1" x14ac:dyDescent="0.3"/>
    <row r="328" spans="1:46" ht="15" hidden="1" customHeight="1" x14ac:dyDescent="0.3">
      <c r="A328" s="695"/>
      <c r="B328" s="696"/>
      <c r="C328" s="696"/>
      <c r="D328" s="696"/>
      <c r="E328" s="696"/>
      <c r="F328" s="696"/>
      <c r="G328" s="696"/>
      <c r="H328" s="696"/>
      <c r="I328" s="696"/>
      <c r="J328" s="696"/>
      <c r="K328" s="696"/>
      <c r="L328" s="696"/>
      <c r="M328" s="696"/>
      <c r="N328" s="696"/>
      <c r="O328" s="696"/>
      <c r="P328" s="696"/>
      <c r="Q328" s="696"/>
      <c r="R328" s="696"/>
      <c r="S328" s="696"/>
      <c r="T328" s="696"/>
      <c r="U328" s="696"/>
      <c r="V328" s="696"/>
      <c r="W328" s="696"/>
      <c r="X328" s="696"/>
      <c r="Y328" s="696"/>
      <c r="Z328" s="696"/>
      <c r="AA328" s="696"/>
      <c r="AB328" s="696"/>
      <c r="AC328" s="697"/>
    </row>
    <row r="329" spans="1:46" hidden="1" x14ac:dyDescent="0.3">
      <c r="A329" s="642"/>
      <c r="B329" s="643"/>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4"/>
      <c r="AT329" s="324">
        <f>A329</f>
        <v>0</v>
      </c>
    </row>
    <row r="330" spans="1:46" hidden="1" x14ac:dyDescent="0.3"/>
    <row r="331" spans="1:46" hidden="1" x14ac:dyDescent="0.3"/>
    <row r="332" spans="1:46" hidden="1" x14ac:dyDescent="0.3">
      <c r="A332" s="645"/>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c r="AA332" s="645"/>
      <c r="AB332" s="645"/>
      <c r="AC332" s="645"/>
    </row>
    <row r="333" spans="1:46" hidden="1" x14ac:dyDescent="0.3"/>
    <row r="334" spans="1:46" ht="30.75" hidden="1" customHeight="1" x14ac:dyDescent="0.3">
      <c r="A334" s="639"/>
      <c r="B334" s="640"/>
      <c r="C334" s="640"/>
      <c r="D334" s="640"/>
      <c r="E334" s="640"/>
      <c r="F334" s="640"/>
      <c r="G334" s="640"/>
      <c r="H334" s="640"/>
      <c r="I334" s="640"/>
      <c r="J334" s="640"/>
      <c r="K334" s="640"/>
      <c r="L334" s="640"/>
      <c r="M334" s="640"/>
      <c r="N334" s="640"/>
      <c r="O334" s="640"/>
      <c r="P334" s="640"/>
      <c r="Q334" s="640"/>
      <c r="R334" s="640"/>
      <c r="S334" s="640"/>
      <c r="T334" s="640"/>
      <c r="U334" s="640"/>
      <c r="V334" s="640"/>
      <c r="W334" s="640"/>
      <c r="X334" s="641"/>
      <c r="Y334" s="635"/>
      <c r="Z334" s="636"/>
      <c r="AA334" s="636"/>
      <c r="AB334" s="637"/>
      <c r="AC334" s="145"/>
      <c r="AD334" s="6"/>
      <c r="AE334" s="153"/>
    </row>
    <row r="335" spans="1:46" ht="29.25" hidden="1" customHeight="1" x14ac:dyDescent="0.3">
      <c r="A335" s="639"/>
      <c r="B335" s="640"/>
      <c r="C335" s="640"/>
      <c r="D335" s="640"/>
      <c r="E335" s="640"/>
      <c r="F335" s="640"/>
      <c r="G335" s="640"/>
      <c r="H335" s="640"/>
      <c r="I335" s="640"/>
      <c r="J335" s="640"/>
      <c r="K335" s="640"/>
      <c r="L335" s="640"/>
      <c r="M335" s="640"/>
      <c r="N335" s="640"/>
      <c r="O335" s="640"/>
      <c r="P335" s="640"/>
      <c r="Q335" s="640"/>
      <c r="R335" s="640"/>
      <c r="S335" s="640"/>
      <c r="T335" s="640"/>
      <c r="U335" s="640"/>
      <c r="V335" s="640"/>
      <c r="W335" s="640"/>
      <c r="X335" s="641"/>
      <c r="Y335" s="635"/>
      <c r="Z335" s="636"/>
      <c r="AA335" s="636"/>
      <c r="AB335" s="637"/>
      <c r="AC335" s="145"/>
    </row>
    <row r="336" spans="1:46" ht="42.75" hidden="1" customHeight="1" x14ac:dyDescent="0.3">
      <c r="A336" s="639"/>
      <c r="B336" s="640"/>
      <c r="C336" s="640"/>
      <c r="D336" s="640"/>
      <c r="E336" s="640"/>
      <c r="F336" s="640"/>
      <c r="G336" s="640"/>
      <c r="H336" s="640"/>
      <c r="I336" s="640"/>
      <c r="J336" s="640"/>
      <c r="K336" s="640"/>
      <c r="L336" s="640"/>
      <c r="M336" s="640"/>
      <c r="N336" s="640"/>
      <c r="O336" s="640"/>
      <c r="P336" s="640"/>
      <c r="Q336" s="640"/>
      <c r="R336" s="640"/>
      <c r="S336" s="640"/>
      <c r="T336" s="640"/>
      <c r="U336" s="640"/>
      <c r="V336" s="640"/>
      <c r="W336" s="640"/>
      <c r="X336" s="641"/>
      <c r="Y336" s="635"/>
      <c r="Z336" s="636"/>
      <c r="AA336" s="636"/>
      <c r="AB336" s="637"/>
      <c r="AC336" s="145"/>
    </row>
    <row r="337" spans="1:63" ht="35.25" hidden="1" customHeight="1" x14ac:dyDescent="0.3">
      <c r="A337" s="639"/>
      <c r="B337" s="640"/>
      <c r="C337" s="640"/>
      <c r="D337" s="640"/>
      <c r="E337" s="640"/>
      <c r="F337" s="640"/>
      <c r="G337" s="640"/>
      <c r="H337" s="640"/>
      <c r="I337" s="640"/>
      <c r="J337" s="640"/>
      <c r="K337" s="640"/>
      <c r="L337" s="640"/>
      <c r="M337" s="640"/>
      <c r="N337" s="640"/>
      <c r="O337" s="640"/>
      <c r="P337" s="640"/>
      <c r="Q337" s="640"/>
      <c r="R337" s="640"/>
      <c r="S337" s="640"/>
      <c r="T337" s="640"/>
      <c r="U337" s="640"/>
      <c r="V337" s="640"/>
      <c r="W337" s="640"/>
      <c r="X337" s="641"/>
      <c r="Y337" s="635"/>
      <c r="Z337" s="636"/>
      <c r="AA337" s="636"/>
      <c r="AB337" s="637"/>
      <c r="AC337" s="145"/>
    </row>
    <row r="338" spans="1:63" hidden="1" x14ac:dyDescent="0.3"/>
    <row r="339" spans="1:63" ht="15" hidden="1" customHeight="1" x14ac:dyDescent="0.3">
      <c r="A339" s="695"/>
      <c r="B339" s="696"/>
      <c r="C339" s="696"/>
      <c r="D339" s="696"/>
      <c r="E339" s="696"/>
      <c r="F339" s="696"/>
      <c r="G339" s="696"/>
      <c r="H339" s="696"/>
      <c r="I339" s="696"/>
      <c r="J339" s="696"/>
      <c r="K339" s="696"/>
      <c r="L339" s="696"/>
      <c r="M339" s="696"/>
      <c r="N339" s="696"/>
      <c r="O339" s="696"/>
      <c r="P339" s="696"/>
      <c r="Q339" s="696"/>
      <c r="R339" s="696"/>
      <c r="S339" s="696"/>
      <c r="T339" s="696"/>
      <c r="U339" s="696"/>
      <c r="V339" s="696"/>
      <c r="W339" s="696"/>
      <c r="X339" s="696"/>
      <c r="Y339" s="696"/>
      <c r="Z339" s="696"/>
      <c r="AA339" s="696"/>
      <c r="AB339" s="696"/>
      <c r="AC339" s="697"/>
    </row>
    <row r="340" spans="1:63" hidden="1" x14ac:dyDescent="0.3">
      <c r="A340" s="642"/>
      <c r="B340" s="643"/>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4"/>
      <c r="AT340" s="324">
        <f>A340</f>
        <v>0</v>
      </c>
    </row>
    <row r="341" spans="1:63" hidden="1" x14ac:dyDescent="0.3"/>
    <row r="342" spans="1:63" ht="45" hidden="1" customHeight="1" x14ac:dyDescent="0.3">
      <c r="A342" s="686"/>
      <c r="B342" s="687"/>
      <c r="C342" s="841"/>
      <c r="D342" s="841"/>
      <c r="E342" s="841"/>
      <c r="F342" s="841"/>
      <c r="G342" s="841"/>
      <c r="H342" s="841"/>
      <c r="I342" s="841"/>
      <c r="J342" s="841"/>
      <c r="K342" s="841"/>
      <c r="L342" s="841"/>
      <c r="M342" s="841"/>
      <c r="N342" s="841"/>
      <c r="O342" s="841"/>
      <c r="P342" s="841"/>
      <c r="Q342" s="841"/>
      <c r="R342" s="841"/>
      <c r="S342" s="841"/>
      <c r="T342" s="841"/>
      <c r="U342" s="841"/>
      <c r="V342" s="841"/>
      <c r="W342" s="841"/>
      <c r="X342" s="841"/>
      <c r="Y342" s="841"/>
      <c r="Z342" s="841"/>
      <c r="AA342" s="841"/>
      <c r="AB342" s="841"/>
      <c r="AC342" s="842"/>
    </row>
    <row r="343" spans="1:63" ht="14.25" hidden="1" customHeight="1" x14ac:dyDescent="0.3">
      <c r="A343" s="346"/>
      <c r="B343" s="346"/>
      <c r="C343" s="351"/>
      <c r="D343" s="351"/>
      <c r="E343" s="351"/>
      <c r="F343" s="351"/>
      <c r="G343" s="351"/>
      <c r="H343" s="351"/>
      <c r="I343" s="351"/>
      <c r="J343" s="351"/>
      <c r="K343" s="351"/>
      <c r="L343" s="351"/>
      <c r="M343" s="351"/>
      <c r="N343" s="351"/>
      <c r="O343" s="351"/>
      <c r="P343" s="351"/>
      <c r="Q343" s="351"/>
      <c r="R343" s="351"/>
      <c r="S343" s="351"/>
      <c r="T343" s="351"/>
      <c r="U343" s="351"/>
      <c r="V343" s="351"/>
      <c r="W343" s="351"/>
      <c r="X343" s="351"/>
      <c r="Y343" s="351"/>
      <c r="Z343" s="351"/>
      <c r="AA343" s="351"/>
      <c r="AB343" s="351"/>
      <c r="AC343" s="351"/>
    </row>
    <row r="344" spans="1:63" hidden="1" x14ac:dyDescent="0.3"/>
    <row r="345" spans="1:63" hidden="1" x14ac:dyDescent="0.3">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row>
    <row r="346" spans="1:63" hidden="1" x14ac:dyDescent="0.3"/>
    <row r="347" spans="1:63" hidden="1" x14ac:dyDescent="0.3">
      <c r="A347" s="800"/>
      <c r="B347" s="800"/>
      <c r="C347" s="800"/>
      <c r="D347" s="800"/>
      <c r="E347" s="800"/>
      <c r="F347" s="800"/>
      <c r="G347" s="800"/>
      <c r="H347" s="800"/>
      <c r="I347" s="800"/>
      <c r="J347" s="800"/>
      <c r="K347" s="800"/>
      <c r="L347" s="800"/>
      <c r="M347" s="800"/>
      <c r="N347" s="800"/>
      <c r="O347" s="800"/>
      <c r="P347" s="800"/>
      <c r="Q347" s="800"/>
      <c r="R347" s="800"/>
      <c r="S347" s="800"/>
      <c r="T347" s="800"/>
      <c r="U347" s="800"/>
      <c r="V347" s="800"/>
      <c r="W347" s="800"/>
      <c r="X347" s="800"/>
      <c r="Y347" s="800"/>
      <c r="Z347" s="800"/>
      <c r="AA347" s="800"/>
      <c r="AB347" s="800"/>
      <c r="AC347" s="800"/>
      <c r="BK347" s="382"/>
    </row>
    <row r="348" spans="1:63" ht="19.5" hidden="1" customHeight="1" x14ac:dyDescent="0.3">
      <c r="A348" s="688"/>
      <c r="B348" s="689"/>
      <c r="C348" s="689"/>
      <c r="D348" s="689"/>
      <c r="E348" s="689"/>
      <c r="F348" s="689"/>
      <c r="G348" s="689"/>
      <c r="H348" s="689"/>
      <c r="I348" s="689"/>
      <c r="J348" s="689"/>
      <c r="K348" s="689"/>
      <c r="L348" s="689"/>
      <c r="M348" s="689"/>
      <c r="N348" s="689"/>
      <c r="O348" s="689"/>
      <c r="P348" s="689"/>
      <c r="Q348" s="689"/>
      <c r="R348" s="689"/>
      <c r="S348" s="689"/>
      <c r="T348" s="689"/>
      <c r="U348" s="689"/>
      <c r="V348" s="689"/>
      <c r="W348" s="689"/>
      <c r="X348" s="689"/>
      <c r="Y348" s="690"/>
      <c r="Z348" s="809"/>
      <c r="AA348" s="809"/>
      <c r="AB348" s="809"/>
      <c r="AC348" s="809"/>
      <c r="AG348" s="154"/>
    </row>
    <row r="349" spans="1:63" ht="19.5" hidden="1" customHeight="1" x14ac:dyDescent="0.3">
      <c r="A349" s="688"/>
      <c r="B349" s="689"/>
      <c r="C349" s="689"/>
      <c r="D349" s="689"/>
      <c r="E349" s="689"/>
      <c r="F349" s="689"/>
      <c r="G349" s="689"/>
      <c r="H349" s="689"/>
      <c r="I349" s="689"/>
      <c r="J349" s="689"/>
      <c r="K349" s="689"/>
      <c r="L349" s="689"/>
      <c r="M349" s="689"/>
      <c r="N349" s="689"/>
      <c r="O349" s="689"/>
      <c r="P349" s="689"/>
      <c r="Q349" s="689"/>
      <c r="R349" s="689"/>
      <c r="S349" s="689"/>
      <c r="T349" s="689"/>
      <c r="U349" s="689"/>
      <c r="V349" s="689"/>
      <c r="W349" s="689"/>
      <c r="X349" s="689"/>
      <c r="Y349" s="690"/>
      <c r="Z349" s="809"/>
      <c r="AA349" s="809"/>
      <c r="AB349" s="809"/>
      <c r="AC349" s="809"/>
      <c r="AD349" s="209"/>
      <c r="AG349" s="154"/>
      <c r="AH349" s="154"/>
    </row>
    <row r="350" spans="1:63" ht="19.5" hidden="1" customHeight="1" x14ac:dyDescent="0.3">
      <c r="A350" s="688"/>
      <c r="B350" s="689"/>
      <c r="C350" s="689"/>
      <c r="D350" s="689"/>
      <c r="E350" s="689"/>
      <c r="F350" s="689"/>
      <c r="G350" s="689"/>
      <c r="H350" s="689"/>
      <c r="I350" s="689"/>
      <c r="J350" s="689"/>
      <c r="K350" s="689"/>
      <c r="L350" s="689"/>
      <c r="M350" s="689"/>
      <c r="N350" s="689"/>
      <c r="O350" s="689"/>
      <c r="P350" s="689"/>
      <c r="Q350" s="689"/>
      <c r="R350" s="689"/>
      <c r="S350" s="689"/>
      <c r="T350" s="689"/>
      <c r="U350" s="689"/>
      <c r="V350" s="689"/>
      <c r="W350" s="689"/>
      <c r="X350" s="689"/>
      <c r="Y350" s="690"/>
      <c r="Z350" s="810"/>
      <c r="AA350" s="810"/>
      <c r="AB350" s="810"/>
      <c r="AC350" s="810"/>
      <c r="AD350" s="209"/>
      <c r="AG350" s="154"/>
      <c r="AH350" s="154"/>
    </row>
    <row r="351" spans="1:63" hidden="1" x14ac:dyDescent="0.3">
      <c r="AG351" s="282"/>
    </row>
    <row r="352" spans="1:63" ht="73.5" hidden="1" customHeight="1" x14ac:dyDescent="0.3">
      <c r="A352" s="801"/>
      <c r="B352" s="802"/>
      <c r="C352" s="802"/>
      <c r="D352" s="802"/>
      <c r="E352" s="802"/>
      <c r="F352" s="802"/>
      <c r="G352" s="802"/>
      <c r="H352" s="802"/>
      <c r="I352" s="802"/>
      <c r="J352" s="802"/>
      <c r="K352" s="802"/>
      <c r="L352" s="802"/>
      <c r="M352" s="802"/>
      <c r="N352" s="802"/>
      <c r="O352" s="802"/>
      <c r="P352" s="802"/>
      <c r="Q352" s="802"/>
      <c r="R352" s="802"/>
      <c r="S352" s="802"/>
      <c r="T352" s="802"/>
      <c r="U352" s="802"/>
      <c r="V352" s="802"/>
      <c r="W352" s="802"/>
      <c r="X352" s="802"/>
      <c r="Y352" s="802"/>
      <c r="Z352" s="802"/>
      <c r="AA352" s="843"/>
      <c r="AB352" s="843"/>
      <c r="AC352" s="844"/>
      <c r="AE352" s="153"/>
      <c r="AF352" s="150"/>
      <c r="AH352" s="154"/>
      <c r="BK352" s="382"/>
    </row>
    <row r="353" spans="1:68" ht="33" hidden="1" customHeight="1" x14ac:dyDescent="0.3">
      <c r="A353" s="691"/>
      <c r="B353" s="692"/>
      <c r="C353" s="692"/>
      <c r="D353" s="692"/>
      <c r="E353" s="692"/>
      <c r="F353" s="692"/>
      <c r="G353" s="692"/>
      <c r="H353" s="692"/>
      <c r="I353" s="692"/>
      <c r="J353" s="692"/>
      <c r="K353" s="692"/>
      <c r="L353" s="692"/>
      <c r="M353" s="692"/>
      <c r="N353" s="692"/>
      <c r="O353" s="692"/>
      <c r="P353" s="692"/>
      <c r="Q353" s="692"/>
      <c r="R353" s="692"/>
      <c r="S353" s="692"/>
      <c r="T353" s="692"/>
      <c r="U353" s="692"/>
      <c r="V353" s="692"/>
      <c r="W353" s="692"/>
      <c r="X353" s="692"/>
      <c r="Y353" s="692"/>
      <c r="Z353" s="692"/>
      <c r="AA353" s="680"/>
      <c r="AB353" s="680"/>
      <c r="AC353" s="681"/>
      <c r="AE353" s="281"/>
      <c r="AF353" s="151"/>
      <c r="AH353" s="154"/>
    </row>
    <row r="354" spans="1:68" ht="18" hidden="1" customHeight="1" x14ac:dyDescent="0.3">
      <c r="A354" s="682"/>
      <c r="B354" s="683"/>
      <c r="C354" s="683"/>
      <c r="D354" s="683"/>
      <c r="E354" s="683"/>
      <c r="F354" s="683"/>
      <c r="G354" s="683"/>
      <c r="H354" s="683"/>
      <c r="I354" s="683"/>
      <c r="J354" s="683"/>
      <c r="K354" s="683"/>
      <c r="L354" s="683"/>
      <c r="M354" s="683"/>
      <c r="N354" s="683"/>
      <c r="O354" s="683"/>
      <c r="P354" s="683"/>
      <c r="Q354" s="683"/>
      <c r="R354" s="683"/>
      <c r="S354" s="683"/>
      <c r="T354" s="683"/>
      <c r="U354" s="683"/>
      <c r="V354" s="683"/>
      <c r="W354" s="683"/>
      <c r="X354" s="683"/>
      <c r="Y354" s="683"/>
      <c r="Z354" s="683"/>
      <c r="AA354" s="680"/>
      <c r="AB354" s="680"/>
      <c r="AC354" s="681"/>
      <c r="AH354" s="154"/>
    </row>
    <row r="355" spans="1:68" ht="15.75" hidden="1" customHeight="1" x14ac:dyDescent="0.3">
      <c r="A355" s="691"/>
      <c r="B355" s="692"/>
      <c r="C355" s="692"/>
      <c r="D355" s="692"/>
      <c r="E355" s="692"/>
      <c r="F355" s="692"/>
      <c r="G355" s="692"/>
      <c r="H355" s="692"/>
      <c r="I355" s="692"/>
      <c r="J355" s="692"/>
      <c r="K355" s="692"/>
      <c r="L355" s="692"/>
      <c r="M355" s="692"/>
      <c r="N355" s="692"/>
      <c r="O355" s="692"/>
      <c r="P355" s="692"/>
      <c r="Q355" s="692"/>
      <c r="R355" s="692"/>
      <c r="S355" s="692"/>
      <c r="T355" s="692"/>
      <c r="U355" s="692"/>
      <c r="V355" s="692"/>
      <c r="W355" s="692"/>
      <c r="X355" s="692"/>
      <c r="Y355" s="692"/>
      <c r="Z355" s="692"/>
      <c r="AA355" s="693"/>
      <c r="AB355" s="693"/>
      <c r="AC355" s="694"/>
      <c r="AH355" s="154"/>
    </row>
    <row r="356" spans="1:68" ht="32.25" hidden="1" customHeight="1" x14ac:dyDescent="0.3">
      <c r="A356" s="701"/>
      <c r="B356" s="702"/>
      <c r="C356" s="702"/>
      <c r="D356" s="702"/>
      <c r="E356" s="702"/>
      <c r="F356" s="702"/>
      <c r="G356" s="702"/>
      <c r="H356" s="702"/>
      <c r="I356" s="702"/>
      <c r="J356" s="702"/>
      <c r="K356" s="702"/>
      <c r="L356" s="702"/>
      <c r="M356" s="702"/>
      <c r="N356" s="702"/>
      <c r="O356" s="702"/>
      <c r="P356" s="702"/>
      <c r="Q356" s="702"/>
      <c r="R356" s="702"/>
      <c r="S356" s="702"/>
      <c r="T356" s="702"/>
      <c r="U356" s="702"/>
      <c r="V356" s="702"/>
      <c r="W356" s="702"/>
      <c r="X356" s="702"/>
      <c r="Y356" s="702"/>
      <c r="Z356" s="702"/>
      <c r="AA356" s="839"/>
      <c r="AB356" s="839"/>
      <c r="AC356" s="840"/>
      <c r="AH356" s="154"/>
    </row>
    <row r="357" spans="1:68" hidden="1" x14ac:dyDescent="0.3"/>
    <row r="358" spans="1:68" hidden="1" x14ac:dyDescent="0.3">
      <c r="A358" s="695"/>
      <c r="B358" s="696"/>
      <c r="C358" s="696"/>
      <c r="D358" s="696"/>
      <c r="E358" s="696"/>
      <c r="F358" s="696"/>
      <c r="G358" s="696"/>
      <c r="H358" s="696"/>
      <c r="I358" s="696"/>
      <c r="J358" s="696"/>
      <c r="K358" s="696"/>
      <c r="L358" s="696"/>
      <c r="M358" s="696"/>
      <c r="N358" s="696"/>
      <c r="O358" s="696"/>
      <c r="P358" s="696"/>
      <c r="Q358" s="696"/>
      <c r="R358" s="696"/>
      <c r="S358" s="696"/>
      <c r="T358" s="696"/>
      <c r="U358" s="696"/>
      <c r="V358" s="696"/>
      <c r="W358" s="696"/>
      <c r="X358" s="696"/>
      <c r="Y358" s="696"/>
      <c r="Z358" s="696"/>
      <c r="AA358" s="696"/>
      <c r="AB358" s="696"/>
      <c r="AC358" s="697"/>
    </row>
    <row r="359" spans="1:68" hidden="1" x14ac:dyDescent="0.3">
      <c r="A359" s="642"/>
      <c r="B359" s="643"/>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4"/>
      <c r="AT359" s="324">
        <f>A359</f>
        <v>0</v>
      </c>
    </row>
    <row r="360" spans="1:68" ht="13.5" hidden="1" customHeight="1" x14ac:dyDescent="0.3">
      <c r="AC360" s="120"/>
    </row>
    <row r="361" spans="1:68" ht="45" hidden="1" customHeight="1" x14ac:dyDescent="0.3">
      <c r="A361" s="686"/>
      <c r="B361" s="687"/>
      <c r="C361" s="684"/>
      <c r="D361" s="684"/>
      <c r="E361" s="684"/>
      <c r="F361" s="684"/>
      <c r="G361" s="684"/>
      <c r="H361" s="684"/>
      <c r="I361" s="684"/>
      <c r="J361" s="684"/>
      <c r="K361" s="684"/>
      <c r="L361" s="684"/>
      <c r="M361" s="684"/>
      <c r="N361" s="684"/>
      <c r="O361" s="684"/>
      <c r="P361" s="684"/>
      <c r="Q361" s="684"/>
      <c r="R361" s="684"/>
      <c r="S361" s="684"/>
      <c r="T361" s="684"/>
      <c r="U361" s="684"/>
      <c r="V361" s="684"/>
      <c r="W361" s="684"/>
      <c r="X361" s="684"/>
      <c r="Y361" s="684"/>
      <c r="Z361" s="684"/>
      <c r="AA361" s="684"/>
      <c r="AB361" s="684"/>
      <c r="AC361" s="685"/>
    </row>
    <row r="362" spans="1:68" ht="15.75" hidden="1" customHeight="1" x14ac:dyDescent="0.3">
      <c r="A362" s="346"/>
      <c r="B362" s="346"/>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row>
    <row r="363" spans="1:68" hidden="1" x14ac:dyDescent="0.3">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6"/>
    </row>
    <row r="364" spans="1:68" hidden="1" x14ac:dyDescent="0.3">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row>
    <row r="365" spans="1:68" hidden="1" x14ac:dyDescent="0.3">
      <c r="Q365" s="157"/>
    </row>
    <row r="366" spans="1:68" ht="20.25" hidden="1" customHeight="1" x14ac:dyDescent="0.3">
      <c r="A366" s="745"/>
      <c r="B366" s="745"/>
      <c r="C366" s="745"/>
      <c r="D366" s="745"/>
      <c r="E366" s="745"/>
      <c r="F366" s="745"/>
      <c r="G366" s="745"/>
      <c r="H366" s="745"/>
      <c r="I366" s="745"/>
      <c r="J366" s="745"/>
      <c r="K366" s="745"/>
      <c r="L366" s="745"/>
      <c r="M366" s="745"/>
      <c r="N366" s="745"/>
      <c r="O366" s="745"/>
      <c r="P366" s="745"/>
      <c r="Q366" s="745"/>
      <c r="R366" s="745"/>
      <c r="S366" s="745"/>
      <c r="T366" s="745"/>
      <c r="U366" s="745"/>
      <c r="V366" s="745"/>
      <c r="W366" s="745"/>
      <c r="X366" s="745"/>
      <c r="Y366" s="745"/>
      <c r="Z366" s="745"/>
      <c r="AA366" s="745"/>
      <c r="AB366" s="745"/>
      <c r="AC366" s="745"/>
      <c r="BK366" s="382"/>
      <c r="BL366" s="382"/>
      <c r="BM366" s="382"/>
      <c r="BN366" s="382"/>
      <c r="BO366" s="382"/>
      <c r="BP366" s="382"/>
    </row>
    <row r="367" spans="1:68" ht="27.75" hidden="1" customHeight="1" x14ac:dyDescent="0.3">
      <c r="A367" s="639"/>
      <c r="B367" s="640"/>
      <c r="C367" s="640"/>
      <c r="D367" s="640"/>
      <c r="E367" s="640"/>
      <c r="F367" s="640"/>
      <c r="G367" s="640"/>
      <c r="H367" s="640"/>
      <c r="I367" s="640"/>
      <c r="J367" s="640"/>
      <c r="K367" s="640"/>
      <c r="L367" s="640"/>
      <c r="M367" s="640"/>
      <c r="N367" s="640"/>
      <c r="O367" s="640"/>
      <c r="P367" s="640"/>
      <c r="Q367" s="640"/>
      <c r="R367" s="640"/>
      <c r="S367" s="640"/>
      <c r="T367" s="640"/>
      <c r="U367" s="640"/>
      <c r="V367" s="640"/>
      <c r="W367" s="640"/>
      <c r="X367" s="641"/>
      <c r="Y367" s="698"/>
      <c r="Z367" s="699"/>
      <c r="AA367" s="699"/>
      <c r="AB367" s="700"/>
      <c r="AC367" s="145"/>
      <c r="AD367" s="6"/>
      <c r="AE367" s="153"/>
    </row>
    <row r="368" spans="1:68" ht="30" hidden="1" customHeight="1" x14ac:dyDescent="0.3">
      <c r="A368" s="639"/>
      <c r="B368" s="640"/>
      <c r="C368" s="640"/>
      <c r="D368" s="640"/>
      <c r="E368" s="640"/>
      <c r="F368" s="640"/>
      <c r="G368" s="640"/>
      <c r="H368" s="640"/>
      <c r="I368" s="640"/>
      <c r="J368" s="640"/>
      <c r="K368" s="640"/>
      <c r="L368" s="640"/>
      <c r="M368" s="640"/>
      <c r="N368" s="640"/>
      <c r="O368" s="640"/>
      <c r="P368" s="640"/>
      <c r="Q368" s="640"/>
      <c r="R368" s="640"/>
      <c r="S368" s="640"/>
      <c r="T368" s="640"/>
      <c r="U368" s="640"/>
      <c r="V368" s="640"/>
      <c r="W368" s="640"/>
      <c r="X368" s="641"/>
      <c r="Y368" s="698"/>
      <c r="Z368" s="699"/>
      <c r="AA368" s="699"/>
      <c r="AB368" s="700"/>
      <c r="AC368" s="145"/>
    </row>
    <row r="369" spans="1:68" ht="30.75" hidden="1" customHeight="1" x14ac:dyDescent="0.3">
      <c r="A369" s="639"/>
      <c r="B369" s="640"/>
      <c r="C369" s="640"/>
      <c r="D369" s="640"/>
      <c r="E369" s="640"/>
      <c r="F369" s="640"/>
      <c r="G369" s="640"/>
      <c r="H369" s="640"/>
      <c r="I369" s="640"/>
      <c r="J369" s="640"/>
      <c r="K369" s="640"/>
      <c r="L369" s="640"/>
      <c r="M369" s="640"/>
      <c r="N369" s="640"/>
      <c r="O369" s="640"/>
      <c r="P369" s="640"/>
      <c r="Q369" s="640"/>
      <c r="R369" s="640"/>
      <c r="S369" s="640"/>
      <c r="T369" s="640"/>
      <c r="U369" s="640"/>
      <c r="V369" s="640"/>
      <c r="W369" s="640"/>
      <c r="X369" s="641"/>
      <c r="Y369" s="698"/>
      <c r="Z369" s="699"/>
      <c r="AA369" s="699"/>
      <c r="AB369" s="700"/>
      <c r="AC369" s="145"/>
    </row>
    <row r="370" spans="1:68" ht="32.25" hidden="1" customHeight="1" x14ac:dyDescent="0.3">
      <c r="A370" s="639"/>
      <c r="B370" s="640"/>
      <c r="C370" s="640"/>
      <c r="D370" s="640"/>
      <c r="E370" s="640"/>
      <c r="F370" s="640"/>
      <c r="G370" s="640"/>
      <c r="H370" s="640"/>
      <c r="I370" s="640"/>
      <c r="J370" s="640"/>
      <c r="K370" s="640"/>
      <c r="L370" s="640"/>
      <c r="M370" s="640"/>
      <c r="N370" s="640"/>
      <c r="O370" s="640"/>
      <c r="P370" s="640"/>
      <c r="Q370" s="640"/>
      <c r="R370" s="640"/>
      <c r="S370" s="640"/>
      <c r="T370" s="640"/>
      <c r="U370" s="640"/>
      <c r="V370" s="640"/>
      <c r="W370" s="640"/>
      <c r="X370" s="641"/>
      <c r="Y370" s="698"/>
      <c r="Z370" s="699"/>
      <c r="AA370" s="699"/>
      <c r="AB370" s="700"/>
      <c r="AC370" s="145"/>
    </row>
    <row r="371" spans="1:68" hidden="1" x14ac:dyDescent="0.3"/>
    <row r="372" spans="1:68" ht="15" hidden="1" customHeight="1" x14ac:dyDescent="0.3">
      <c r="A372" s="695"/>
      <c r="B372" s="696"/>
      <c r="C372" s="696"/>
      <c r="D372" s="696"/>
      <c r="E372" s="696"/>
      <c r="F372" s="696"/>
      <c r="G372" s="696"/>
      <c r="H372" s="696"/>
      <c r="I372" s="696"/>
      <c r="J372" s="696"/>
      <c r="K372" s="696"/>
      <c r="L372" s="696"/>
      <c r="M372" s="696"/>
      <c r="N372" s="696"/>
      <c r="O372" s="696"/>
      <c r="P372" s="696"/>
      <c r="Q372" s="696"/>
      <c r="R372" s="696"/>
      <c r="S372" s="696"/>
      <c r="T372" s="696"/>
      <c r="U372" s="696"/>
      <c r="V372" s="696"/>
      <c r="W372" s="696"/>
      <c r="X372" s="696"/>
      <c r="Y372" s="696"/>
      <c r="Z372" s="696"/>
      <c r="AA372" s="696"/>
      <c r="AB372" s="696"/>
      <c r="AC372" s="697"/>
    </row>
    <row r="373" spans="1:68" hidden="1" x14ac:dyDescent="0.3">
      <c r="A373" s="642"/>
      <c r="B373" s="643"/>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4"/>
      <c r="AT373" s="324">
        <f>A373</f>
        <v>0</v>
      </c>
    </row>
    <row r="374" spans="1:68" ht="14.25" hidden="1" customHeight="1" x14ac:dyDescent="0.3">
      <c r="AC374" s="120"/>
    </row>
    <row r="375" spans="1:68" ht="45" hidden="1" customHeight="1" x14ac:dyDescent="0.3">
      <c r="A375" s="686"/>
      <c r="B375" s="687"/>
      <c r="C375" s="684"/>
      <c r="D375" s="684"/>
      <c r="E375" s="684"/>
      <c r="F375" s="684"/>
      <c r="G375" s="684"/>
      <c r="H375" s="684"/>
      <c r="I375" s="684"/>
      <c r="J375" s="684"/>
      <c r="K375" s="684"/>
      <c r="L375" s="684"/>
      <c r="M375" s="684"/>
      <c r="N375" s="684"/>
      <c r="O375" s="684"/>
      <c r="P375" s="684"/>
      <c r="Q375" s="684"/>
      <c r="R375" s="684"/>
      <c r="S375" s="684"/>
      <c r="T375" s="684"/>
      <c r="U375" s="684"/>
      <c r="V375" s="684"/>
      <c r="W375" s="684"/>
      <c r="X375" s="684"/>
      <c r="Y375" s="684"/>
      <c r="Z375" s="684"/>
      <c r="AA375" s="684"/>
      <c r="AB375" s="684"/>
      <c r="AC375" s="685"/>
    </row>
    <row r="376" spans="1:68" hidden="1" x14ac:dyDescent="0.3"/>
    <row r="377" spans="1:68" hidden="1" x14ac:dyDescent="0.3"/>
    <row r="378" spans="1:68" ht="15" hidden="1" customHeight="1" x14ac:dyDescent="0.3">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row>
    <row r="379" spans="1:68" ht="14.25" hidden="1" customHeight="1" x14ac:dyDescent="0.3">
      <c r="Q379" s="157"/>
    </row>
    <row r="380" spans="1:68" ht="36.75" hidden="1" customHeight="1" x14ac:dyDescent="0.3">
      <c r="A380" s="838"/>
      <c r="B380" s="838"/>
      <c r="C380" s="838"/>
      <c r="D380" s="838"/>
      <c r="E380" s="838"/>
      <c r="F380" s="838"/>
      <c r="G380" s="838"/>
      <c r="H380" s="838"/>
      <c r="I380" s="838"/>
      <c r="J380" s="838"/>
      <c r="K380" s="838"/>
      <c r="L380" s="838"/>
      <c r="M380" s="838"/>
      <c r="N380" s="838"/>
      <c r="O380" s="838"/>
      <c r="P380" s="838"/>
      <c r="Q380" s="838"/>
      <c r="R380" s="838"/>
      <c r="S380" s="838"/>
      <c r="T380" s="838"/>
      <c r="U380" s="838"/>
      <c r="V380" s="838"/>
      <c r="W380" s="838"/>
      <c r="X380" s="838"/>
      <c r="Y380" s="838"/>
      <c r="Z380" s="838"/>
      <c r="AA380" s="838"/>
      <c r="AB380" s="838"/>
      <c r="AC380" s="838"/>
      <c r="BL380" s="382"/>
      <c r="BM380" s="382"/>
      <c r="BN380" s="382"/>
      <c r="BO380" s="382"/>
      <c r="BP380" s="382"/>
    </row>
    <row r="381" spans="1:68" ht="31.5" hidden="1" customHeight="1" x14ac:dyDescent="0.3">
      <c r="A381" s="717"/>
      <c r="B381" s="689"/>
      <c r="C381" s="689"/>
      <c r="D381" s="689"/>
      <c r="E381" s="689"/>
      <c r="F381" s="689"/>
      <c r="G381" s="689"/>
      <c r="H381" s="689"/>
      <c r="I381" s="689"/>
      <c r="J381" s="689"/>
      <c r="K381" s="689"/>
      <c r="L381" s="689"/>
      <c r="M381" s="689"/>
      <c r="N381" s="689"/>
      <c r="O381" s="689"/>
      <c r="P381" s="689"/>
      <c r="Q381" s="689"/>
      <c r="R381" s="689"/>
      <c r="S381" s="689"/>
      <c r="T381" s="689"/>
      <c r="U381" s="689"/>
      <c r="V381" s="689"/>
      <c r="W381" s="689"/>
      <c r="X381" s="690"/>
      <c r="Y381" s="722"/>
      <c r="Z381" s="722"/>
      <c r="AA381" s="722"/>
      <c r="AB381" s="722"/>
      <c r="AC381" s="145"/>
      <c r="AD381" s="6"/>
      <c r="AE381" s="153"/>
    </row>
    <row r="382" spans="1:68" ht="39" hidden="1" customHeight="1" x14ac:dyDescent="0.3">
      <c r="A382" s="717"/>
      <c r="B382" s="689"/>
      <c r="C382" s="689"/>
      <c r="D382" s="689"/>
      <c r="E382" s="689"/>
      <c r="F382" s="689"/>
      <c r="G382" s="689"/>
      <c r="H382" s="689"/>
      <c r="I382" s="689"/>
      <c r="J382" s="689"/>
      <c r="K382" s="689"/>
      <c r="L382" s="689"/>
      <c r="M382" s="689"/>
      <c r="N382" s="689"/>
      <c r="O382" s="689"/>
      <c r="P382" s="689"/>
      <c r="Q382" s="689"/>
      <c r="R382" s="689"/>
      <c r="S382" s="689"/>
      <c r="T382" s="689"/>
      <c r="U382" s="689"/>
      <c r="V382" s="689"/>
      <c r="W382" s="689"/>
      <c r="X382" s="690"/>
      <c r="Y382" s="722"/>
      <c r="Z382" s="722"/>
      <c r="AA382" s="722"/>
      <c r="AB382" s="722"/>
      <c r="AC382" s="145"/>
    </row>
    <row r="383" spans="1:68" hidden="1" x14ac:dyDescent="0.3"/>
    <row r="384" spans="1:68" hidden="1" x14ac:dyDescent="0.3">
      <c r="A384" s="695"/>
      <c r="B384" s="696"/>
      <c r="C384" s="696"/>
      <c r="D384" s="696"/>
      <c r="E384" s="696"/>
      <c r="F384" s="696"/>
      <c r="G384" s="696"/>
      <c r="H384" s="696"/>
      <c r="I384" s="696"/>
      <c r="J384" s="696"/>
      <c r="K384" s="696"/>
      <c r="L384" s="696"/>
      <c r="M384" s="696"/>
      <c r="N384" s="696"/>
      <c r="O384" s="696"/>
      <c r="P384" s="696"/>
      <c r="Q384" s="696"/>
      <c r="R384" s="696"/>
      <c r="S384" s="696"/>
      <c r="T384" s="696"/>
      <c r="U384" s="696"/>
      <c r="V384" s="696"/>
      <c r="W384" s="696"/>
      <c r="X384" s="696"/>
      <c r="Y384" s="696"/>
      <c r="Z384" s="696"/>
      <c r="AA384" s="696"/>
      <c r="AB384" s="696"/>
      <c r="AC384" s="697"/>
    </row>
    <row r="385" spans="1:50" hidden="1" x14ac:dyDescent="0.3">
      <c r="A385" s="623"/>
      <c r="B385" s="624"/>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5"/>
      <c r="AT385" s="324">
        <f>A385</f>
        <v>0</v>
      </c>
    </row>
    <row r="386" spans="1:50" s="158" customFormat="1" ht="14.25" hidden="1" customHeight="1" x14ac:dyDescent="0.3">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64"/>
      <c r="AM386" s="3"/>
      <c r="AN386" s="3"/>
      <c r="AO386" s="3"/>
      <c r="AP386" s="3"/>
      <c r="AT386" s="127"/>
      <c r="AX386" s="437"/>
    </row>
    <row r="387" spans="1:50" ht="45" hidden="1" customHeight="1" x14ac:dyDescent="0.3">
      <c r="A387" s="686"/>
      <c r="B387" s="687"/>
      <c r="C387" s="684"/>
      <c r="D387" s="684"/>
      <c r="E387" s="684"/>
      <c r="F387" s="684"/>
      <c r="G387" s="684"/>
      <c r="H387" s="684"/>
      <c r="I387" s="684"/>
      <c r="J387" s="684"/>
      <c r="K387" s="684"/>
      <c r="L387" s="684"/>
      <c r="M387" s="684"/>
      <c r="N387" s="684"/>
      <c r="O387" s="684"/>
      <c r="P387" s="684"/>
      <c r="Q387" s="684"/>
      <c r="R387" s="684"/>
      <c r="S387" s="684"/>
      <c r="T387" s="684"/>
      <c r="U387" s="684"/>
      <c r="V387" s="684"/>
      <c r="W387" s="684"/>
      <c r="X387" s="684"/>
      <c r="Y387" s="684"/>
      <c r="Z387" s="684"/>
      <c r="AA387" s="684"/>
      <c r="AB387" s="684"/>
      <c r="AC387" s="685"/>
    </row>
    <row r="388" spans="1:50" hidden="1" x14ac:dyDescent="0.3"/>
    <row r="389" spans="1:50" hidden="1" x14ac:dyDescent="0.3"/>
    <row r="390" spans="1:50" hidden="1" x14ac:dyDescent="0.3">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row>
    <row r="391" spans="1:50" hidden="1" x14ac:dyDescent="0.3"/>
    <row r="392" spans="1:50" ht="30.75" hidden="1" customHeight="1" x14ac:dyDescent="0.3">
      <c r="A392" s="805"/>
      <c r="B392" s="805"/>
      <c r="C392" s="805"/>
      <c r="D392" s="805"/>
      <c r="E392" s="805"/>
      <c r="F392" s="805"/>
      <c r="G392" s="805"/>
      <c r="H392" s="805"/>
      <c r="I392" s="805"/>
      <c r="J392" s="805"/>
      <c r="K392" s="805"/>
      <c r="L392" s="805"/>
      <c r="M392" s="805"/>
      <c r="N392" s="805"/>
      <c r="O392" s="805"/>
      <c r="P392" s="805"/>
      <c r="Q392" s="805"/>
      <c r="R392" s="805"/>
      <c r="S392" s="805"/>
      <c r="T392" s="805"/>
      <c r="U392" s="805"/>
      <c r="V392" s="805"/>
      <c r="W392" s="805"/>
      <c r="X392" s="805"/>
      <c r="Y392" s="805"/>
      <c r="Z392" s="805"/>
      <c r="AA392" s="805"/>
      <c r="AB392" s="805"/>
      <c r="AC392" s="805"/>
    </row>
    <row r="393" spans="1:50" ht="16.5" hidden="1" customHeight="1" x14ac:dyDescent="0.3">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row>
    <row r="394" spans="1:50" ht="33.75" hidden="1" customHeight="1" x14ac:dyDescent="0.3">
      <c r="A394" s="762"/>
      <c r="B394" s="762"/>
      <c r="C394" s="762"/>
      <c r="D394" s="762"/>
      <c r="E394" s="762"/>
      <c r="F394" s="762"/>
      <c r="G394" s="762"/>
      <c r="H394" s="762"/>
      <c r="I394" s="762"/>
      <c r="J394" s="762"/>
      <c r="K394" s="762"/>
      <c r="L394" s="762"/>
      <c r="M394" s="762"/>
      <c r="N394" s="762"/>
      <c r="O394" s="762"/>
      <c r="P394" s="762"/>
      <c r="Q394" s="762"/>
      <c r="R394" s="762"/>
      <c r="S394" s="762"/>
      <c r="T394" s="762"/>
      <c r="U394" s="762"/>
      <c r="V394" s="762"/>
      <c r="W394" s="762"/>
      <c r="X394" s="762"/>
      <c r="Y394" s="762"/>
      <c r="Z394" s="762"/>
      <c r="AA394" s="762"/>
      <c r="AB394" s="762"/>
      <c r="AC394" s="160"/>
    </row>
    <row r="395" spans="1:50" ht="45" hidden="1" customHeight="1" x14ac:dyDescent="0.3">
      <c r="A395" s="753"/>
      <c r="B395" s="754"/>
      <c r="C395" s="754"/>
      <c r="D395" s="754"/>
      <c r="E395" s="754"/>
      <c r="F395" s="754"/>
      <c r="G395" s="754"/>
      <c r="H395" s="754"/>
      <c r="I395" s="754"/>
      <c r="J395" s="754"/>
      <c r="K395" s="754"/>
      <c r="L395" s="754"/>
      <c r="M395" s="754"/>
      <c r="N395" s="754"/>
      <c r="O395" s="754"/>
      <c r="P395" s="754"/>
      <c r="Q395" s="754"/>
      <c r="R395" s="754"/>
      <c r="S395" s="754"/>
      <c r="T395" s="754"/>
      <c r="U395" s="754"/>
      <c r="V395" s="754"/>
      <c r="W395" s="754"/>
      <c r="X395" s="755"/>
      <c r="Y395" s="756"/>
      <c r="Z395" s="757"/>
      <c r="AA395" s="757"/>
      <c r="AB395" s="758"/>
      <c r="AC395" s="161"/>
      <c r="AD395" s="6"/>
      <c r="AE395" s="153"/>
    </row>
    <row r="396" spans="1:50" ht="32.25" hidden="1" customHeight="1" x14ac:dyDescent="0.3">
      <c r="A396" s="806"/>
      <c r="B396" s="807"/>
      <c r="C396" s="807"/>
      <c r="D396" s="807"/>
      <c r="E396" s="807"/>
      <c r="F396" s="807"/>
      <c r="G396" s="807"/>
      <c r="H396" s="807"/>
      <c r="I396" s="807"/>
      <c r="J396" s="807"/>
      <c r="K396" s="807"/>
      <c r="L396" s="807"/>
      <c r="M396" s="807"/>
      <c r="N396" s="807"/>
      <c r="O396" s="807"/>
      <c r="P396" s="807"/>
      <c r="Q396" s="807"/>
      <c r="R396" s="807"/>
      <c r="S396" s="807"/>
      <c r="T396" s="807"/>
      <c r="U396" s="807"/>
      <c r="V396" s="807"/>
      <c r="W396" s="807"/>
      <c r="X396" s="808"/>
      <c r="Y396" s="759"/>
      <c r="Z396" s="760"/>
      <c r="AA396" s="760"/>
      <c r="AB396" s="761"/>
      <c r="AC396" s="145"/>
    </row>
    <row r="397" spans="1:50" ht="33" hidden="1" customHeight="1" x14ac:dyDescent="0.3">
      <c r="A397" s="162"/>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4"/>
      <c r="Z397" s="164"/>
      <c r="AA397" s="164"/>
      <c r="AB397" s="164"/>
      <c r="AC397" s="129"/>
    </row>
    <row r="398" spans="1:50" ht="36" hidden="1" customHeight="1" x14ac:dyDescent="0.3">
      <c r="A398" s="804"/>
      <c r="B398" s="804"/>
      <c r="C398" s="804"/>
      <c r="D398" s="804"/>
      <c r="E398" s="804"/>
      <c r="F398" s="804"/>
      <c r="G398" s="804"/>
      <c r="H398" s="804"/>
      <c r="I398" s="804"/>
      <c r="J398" s="804"/>
      <c r="K398" s="804"/>
      <c r="L398" s="804"/>
      <c r="M398" s="804"/>
      <c r="N398" s="804"/>
      <c r="O398" s="804"/>
      <c r="P398" s="804"/>
      <c r="Q398" s="804"/>
      <c r="R398" s="804"/>
      <c r="S398" s="804"/>
      <c r="T398" s="804"/>
      <c r="U398" s="804"/>
      <c r="V398" s="804"/>
      <c r="W398" s="804"/>
      <c r="X398" s="804"/>
      <c r="Y398" s="804"/>
      <c r="Z398" s="804"/>
      <c r="AA398" s="804"/>
      <c r="AB398" s="804"/>
      <c r="AC398" s="129"/>
    </row>
    <row r="399" spans="1:50" ht="47.25" hidden="1" customHeight="1" x14ac:dyDescent="0.3">
      <c r="A399" s="837"/>
      <c r="B399" s="837"/>
      <c r="C399" s="837"/>
      <c r="D399" s="837"/>
      <c r="E399" s="837"/>
      <c r="F399" s="837"/>
      <c r="G399" s="837"/>
      <c r="H399" s="837"/>
      <c r="I399" s="837"/>
      <c r="J399" s="837"/>
      <c r="K399" s="837"/>
      <c r="L399" s="837"/>
      <c r="M399" s="837"/>
      <c r="N399" s="837"/>
      <c r="O399" s="837"/>
      <c r="P399" s="837"/>
      <c r="Q399" s="837"/>
      <c r="R399" s="837"/>
      <c r="S399" s="837"/>
      <c r="T399" s="837"/>
      <c r="U399" s="837"/>
      <c r="V399" s="837"/>
      <c r="W399" s="837"/>
      <c r="X399" s="837"/>
      <c r="Y399" s="803"/>
      <c r="Z399" s="803"/>
      <c r="AA399" s="803"/>
      <c r="AB399" s="803"/>
      <c r="AC399" s="145"/>
      <c r="AE399" s="153"/>
    </row>
    <row r="400" spans="1:50" ht="33.75" hidden="1" customHeight="1" x14ac:dyDescent="0.3">
      <c r="A400" s="837"/>
      <c r="B400" s="837"/>
      <c r="C400" s="837"/>
      <c r="D400" s="837"/>
      <c r="E400" s="837"/>
      <c r="F400" s="837"/>
      <c r="G400" s="837"/>
      <c r="H400" s="837"/>
      <c r="I400" s="837"/>
      <c r="J400" s="837"/>
      <c r="K400" s="837"/>
      <c r="L400" s="837"/>
      <c r="M400" s="837"/>
      <c r="N400" s="837"/>
      <c r="O400" s="837"/>
      <c r="P400" s="837"/>
      <c r="Q400" s="837"/>
      <c r="R400" s="837"/>
      <c r="S400" s="837"/>
      <c r="T400" s="837"/>
      <c r="U400" s="837"/>
      <c r="V400" s="837"/>
      <c r="W400" s="837"/>
      <c r="X400" s="837"/>
      <c r="Y400" s="803"/>
      <c r="Z400" s="803"/>
      <c r="AA400" s="803"/>
      <c r="AB400" s="803"/>
      <c r="AC400" s="145"/>
    </row>
    <row r="401" spans="1:50" hidden="1" x14ac:dyDescent="0.3"/>
    <row r="402" spans="1:50" ht="15" hidden="1" customHeight="1" x14ac:dyDescent="0.3">
      <c r="A402" s="695"/>
      <c r="B402" s="696"/>
      <c r="C402" s="696"/>
      <c r="D402" s="696"/>
      <c r="E402" s="696"/>
      <c r="F402" s="696"/>
      <c r="G402" s="696"/>
      <c r="H402" s="696"/>
      <c r="I402" s="696"/>
      <c r="J402" s="696"/>
      <c r="K402" s="696"/>
      <c r="L402" s="696"/>
      <c r="M402" s="696"/>
      <c r="N402" s="696"/>
      <c r="O402" s="696"/>
      <c r="P402" s="696"/>
      <c r="Q402" s="696"/>
      <c r="R402" s="696"/>
      <c r="S402" s="696"/>
      <c r="T402" s="696"/>
      <c r="U402" s="696"/>
      <c r="V402" s="696"/>
      <c r="W402" s="696"/>
      <c r="X402" s="696"/>
      <c r="Y402" s="696"/>
      <c r="Z402" s="696"/>
      <c r="AA402" s="696"/>
      <c r="AB402" s="696"/>
      <c r="AC402" s="697"/>
    </row>
    <row r="403" spans="1:50" hidden="1" x14ac:dyDescent="0.3">
      <c r="A403" s="642"/>
      <c r="B403" s="643"/>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4"/>
      <c r="AT403" s="324">
        <f>A403</f>
        <v>0</v>
      </c>
    </row>
    <row r="404" spans="1:50" hidden="1" x14ac:dyDescent="0.3"/>
    <row r="405" spans="1:50" hidden="1" x14ac:dyDescent="0.3"/>
    <row r="406" spans="1:50" ht="15" hidden="1" customHeight="1" x14ac:dyDescent="0.3">
      <c r="A406" s="745"/>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c r="AA406" s="745"/>
      <c r="AB406" s="745"/>
      <c r="AC406" s="745"/>
    </row>
    <row r="407" spans="1:50" ht="33" hidden="1" customHeight="1" x14ac:dyDescent="0.3">
      <c r="A407" s="639"/>
      <c r="B407" s="640"/>
      <c r="C407" s="640"/>
      <c r="D407" s="640"/>
      <c r="E407" s="640"/>
      <c r="F407" s="640"/>
      <c r="G407" s="640"/>
      <c r="H407" s="640"/>
      <c r="I407" s="640"/>
      <c r="J407" s="640"/>
      <c r="K407" s="640"/>
      <c r="L407" s="640"/>
      <c r="M407" s="640"/>
      <c r="N407" s="640"/>
      <c r="O407" s="640"/>
      <c r="P407" s="640"/>
      <c r="Q407" s="640"/>
      <c r="R407" s="640"/>
      <c r="S407" s="640"/>
      <c r="T407" s="640"/>
      <c r="U407" s="640"/>
      <c r="V407" s="640"/>
      <c r="W407" s="640"/>
      <c r="X407" s="640"/>
      <c r="Y407" s="764"/>
      <c r="Z407" s="699"/>
      <c r="AA407" s="699"/>
      <c r="AB407" s="700"/>
      <c r="AC407" s="145"/>
      <c r="AD407" s="6"/>
      <c r="AE407" s="153"/>
    </row>
    <row r="408" spans="1:50" ht="20.25" hidden="1" customHeight="1" x14ac:dyDescent="0.3">
      <c r="A408" s="639"/>
      <c r="B408" s="640"/>
      <c r="C408" s="640"/>
      <c r="D408" s="640"/>
      <c r="E408" s="640"/>
      <c r="F408" s="640"/>
      <c r="G408" s="640"/>
      <c r="H408" s="640"/>
      <c r="I408" s="640"/>
      <c r="J408" s="640"/>
      <c r="K408" s="640"/>
      <c r="L408" s="640"/>
      <c r="M408" s="640"/>
      <c r="N408" s="640"/>
      <c r="O408" s="640"/>
      <c r="P408" s="640"/>
      <c r="Q408" s="640"/>
      <c r="R408" s="640"/>
      <c r="S408" s="640"/>
      <c r="T408" s="640"/>
      <c r="U408" s="640"/>
      <c r="V408" s="640"/>
      <c r="W408" s="640"/>
      <c r="X408" s="640"/>
      <c r="Y408" s="764"/>
      <c r="Z408" s="699"/>
      <c r="AA408" s="699"/>
      <c r="AB408" s="700"/>
      <c r="AC408" s="145"/>
    </row>
    <row r="409" spans="1:50" ht="32.25" hidden="1" customHeight="1" x14ac:dyDescent="0.3">
      <c r="A409" s="639"/>
      <c r="B409" s="640"/>
      <c r="C409" s="640"/>
      <c r="D409" s="640"/>
      <c r="E409" s="640"/>
      <c r="F409" s="640"/>
      <c r="G409" s="640"/>
      <c r="H409" s="640"/>
      <c r="I409" s="640"/>
      <c r="J409" s="640"/>
      <c r="K409" s="640"/>
      <c r="L409" s="640"/>
      <c r="M409" s="640"/>
      <c r="N409" s="640"/>
      <c r="O409" s="640"/>
      <c r="P409" s="640"/>
      <c r="Q409" s="640"/>
      <c r="R409" s="640"/>
      <c r="S409" s="640"/>
      <c r="T409" s="640"/>
      <c r="U409" s="640"/>
      <c r="V409" s="640"/>
      <c r="W409" s="640"/>
      <c r="X409" s="640"/>
      <c r="Y409" s="764"/>
      <c r="Z409" s="699"/>
      <c r="AA409" s="699"/>
      <c r="AB409" s="700"/>
      <c r="AC409" s="145"/>
    </row>
    <row r="410" spans="1:50" ht="20.25" hidden="1" customHeight="1" x14ac:dyDescent="0.3">
      <c r="A410" s="639"/>
      <c r="B410" s="640"/>
      <c r="C410" s="640"/>
      <c r="D410" s="640"/>
      <c r="E410" s="640"/>
      <c r="F410" s="640"/>
      <c r="G410" s="640"/>
      <c r="H410" s="640"/>
      <c r="I410" s="640"/>
      <c r="J410" s="640"/>
      <c r="K410" s="640"/>
      <c r="L410" s="640"/>
      <c r="M410" s="640"/>
      <c r="N410" s="640"/>
      <c r="O410" s="640"/>
      <c r="P410" s="640"/>
      <c r="Q410" s="640"/>
      <c r="R410" s="640"/>
      <c r="S410" s="640"/>
      <c r="T410" s="640"/>
      <c r="U410" s="640"/>
      <c r="V410" s="640"/>
      <c r="W410" s="640"/>
      <c r="X410" s="640"/>
      <c r="Y410" s="764"/>
      <c r="Z410" s="699"/>
      <c r="AA410" s="699"/>
      <c r="AB410" s="700"/>
      <c r="AC410" s="145"/>
    </row>
    <row r="411" spans="1:50" hidden="1" x14ac:dyDescent="0.3"/>
    <row r="412" spans="1:50" ht="15" hidden="1" customHeight="1" x14ac:dyDescent="0.3">
      <c r="A412" s="695"/>
      <c r="B412" s="696"/>
      <c r="C412" s="696"/>
      <c r="D412" s="696"/>
      <c r="E412" s="696"/>
      <c r="F412" s="696"/>
      <c r="G412" s="696"/>
      <c r="H412" s="696"/>
      <c r="I412" s="696"/>
      <c r="J412" s="696"/>
      <c r="K412" s="696"/>
      <c r="L412" s="696"/>
      <c r="M412" s="696"/>
      <c r="N412" s="696"/>
      <c r="O412" s="696"/>
      <c r="P412" s="696"/>
      <c r="Q412" s="696"/>
      <c r="R412" s="696"/>
      <c r="S412" s="696"/>
      <c r="T412" s="696"/>
      <c r="U412" s="696"/>
      <c r="V412" s="696"/>
      <c r="W412" s="696"/>
      <c r="X412" s="696"/>
      <c r="Y412" s="696"/>
      <c r="Z412" s="696"/>
      <c r="AA412" s="696"/>
      <c r="AB412" s="696"/>
      <c r="AC412" s="697"/>
    </row>
    <row r="413" spans="1:50" hidden="1" x14ac:dyDescent="0.3">
      <c r="A413" s="642"/>
      <c r="B413" s="643"/>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4"/>
      <c r="AT413" s="324">
        <f>A413</f>
        <v>0</v>
      </c>
    </row>
    <row r="414" spans="1:50" hidden="1" x14ac:dyDescent="0.3">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row>
    <row r="415" spans="1:50" s="165" customFormat="1" ht="45" hidden="1" customHeight="1" x14ac:dyDescent="0.3">
      <c r="A415" s="686"/>
      <c r="B415" s="687"/>
      <c r="C415" s="684"/>
      <c r="D415" s="684"/>
      <c r="E415" s="684"/>
      <c r="F415" s="684"/>
      <c r="G415" s="684"/>
      <c r="H415" s="684"/>
      <c r="I415" s="684"/>
      <c r="J415" s="684"/>
      <c r="K415" s="684"/>
      <c r="L415" s="684"/>
      <c r="M415" s="684"/>
      <c r="N415" s="684"/>
      <c r="O415" s="684"/>
      <c r="P415" s="684"/>
      <c r="Q415" s="684"/>
      <c r="R415" s="684"/>
      <c r="S415" s="684"/>
      <c r="T415" s="684"/>
      <c r="U415" s="684"/>
      <c r="V415" s="684"/>
      <c r="W415" s="684"/>
      <c r="X415" s="684"/>
      <c r="Y415" s="684"/>
      <c r="Z415" s="684"/>
      <c r="AA415" s="684"/>
      <c r="AB415" s="684"/>
      <c r="AC415" s="685"/>
      <c r="AD415" s="210"/>
      <c r="AM415" s="4"/>
      <c r="AN415" s="4"/>
      <c r="AO415" s="4"/>
      <c r="AP415" s="4"/>
      <c r="AT415" s="127"/>
      <c r="AX415" s="435"/>
    </row>
    <row r="416" spans="1:50" hidden="1" x14ac:dyDescent="0.3"/>
    <row r="417" spans="1:46" hidden="1" x14ac:dyDescent="0.3"/>
    <row r="418" spans="1:46" hidden="1" x14ac:dyDescent="0.3">
      <c r="A418" s="166"/>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row>
    <row r="419" spans="1:46" hidden="1" x14ac:dyDescent="0.3">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row>
    <row r="420" spans="1:46" ht="30.75" hidden="1" customHeight="1" x14ac:dyDescent="0.3">
      <c r="A420" s="741"/>
      <c r="B420" s="741"/>
      <c r="C420" s="741"/>
      <c r="D420" s="741"/>
      <c r="E420" s="741"/>
      <c r="F420" s="741"/>
      <c r="G420" s="741"/>
      <c r="H420" s="741"/>
      <c r="I420" s="741"/>
      <c r="J420" s="741"/>
      <c r="K420" s="741"/>
      <c r="L420" s="741"/>
      <c r="M420" s="741"/>
      <c r="N420" s="741"/>
      <c r="O420" s="741"/>
      <c r="P420" s="741"/>
      <c r="Q420" s="741"/>
      <c r="R420" s="741"/>
      <c r="S420" s="741"/>
      <c r="T420" s="741"/>
      <c r="U420" s="741"/>
      <c r="V420" s="741"/>
      <c r="W420" s="741"/>
      <c r="X420" s="741"/>
      <c r="Y420" s="741"/>
      <c r="Z420" s="741"/>
      <c r="AA420" s="741"/>
      <c r="AB420" s="741"/>
      <c r="AC420" s="741"/>
    </row>
    <row r="421" spans="1:46" ht="13.5" hidden="1" customHeight="1" x14ac:dyDescent="0.3">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row>
    <row r="422" spans="1:46" ht="21" hidden="1" customHeight="1" x14ac:dyDescent="0.3">
      <c r="A422" s="639"/>
      <c r="B422" s="640"/>
      <c r="C422" s="640"/>
      <c r="D422" s="640"/>
      <c r="E422" s="640"/>
      <c r="F422" s="640"/>
      <c r="G422" s="640"/>
      <c r="H422" s="640"/>
      <c r="I422" s="640"/>
      <c r="J422" s="640"/>
      <c r="K422" s="640"/>
      <c r="L422" s="640"/>
      <c r="M422" s="640"/>
      <c r="N422" s="640"/>
      <c r="O422" s="640"/>
      <c r="P422" s="640"/>
      <c r="Q422" s="640"/>
      <c r="R422" s="640"/>
      <c r="S422" s="640"/>
      <c r="T422" s="640"/>
      <c r="U422" s="640"/>
      <c r="V422" s="640"/>
      <c r="W422" s="640"/>
      <c r="X422" s="641"/>
      <c r="Y422" s="722"/>
      <c r="Z422" s="722"/>
      <c r="AA422" s="722"/>
      <c r="AB422" s="722"/>
      <c r="AC422" s="145"/>
      <c r="AD422" s="6"/>
      <c r="AE422" s="153"/>
    </row>
    <row r="423" spans="1:46" ht="32.25" hidden="1" customHeight="1" x14ac:dyDescent="0.3">
      <c r="A423" s="639"/>
      <c r="B423" s="640"/>
      <c r="C423" s="640"/>
      <c r="D423" s="640"/>
      <c r="E423" s="640"/>
      <c r="F423" s="640"/>
      <c r="G423" s="640"/>
      <c r="H423" s="640"/>
      <c r="I423" s="640"/>
      <c r="J423" s="640"/>
      <c r="K423" s="640"/>
      <c r="L423" s="640"/>
      <c r="M423" s="640"/>
      <c r="N423" s="640"/>
      <c r="O423" s="640"/>
      <c r="P423" s="640"/>
      <c r="Q423" s="640"/>
      <c r="R423" s="640"/>
      <c r="S423" s="640"/>
      <c r="T423" s="640"/>
      <c r="U423" s="640"/>
      <c r="V423" s="640"/>
      <c r="W423" s="640"/>
      <c r="X423" s="641"/>
      <c r="Y423" s="722"/>
      <c r="Z423" s="722"/>
      <c r="AA423" s="722"/>
      <c r="AB423" s="722"/>
      <c r="AC423" s="145"/>
    </row>
    <row r="424" spans="1:46" hidden="1" x14ac:dyDescent="0.3"/>
    <row r="425" spans="1:46" ht="15" hidden="1" customHeight="1" x14ac:dyDescent="0.3">
      <c r="A425" s="695"/>
      <c r="B425" s="696"/>
      <c r="C425" s="696"/>
      <c r="D425" s="696"/>
      <c r="E425" s="696"/>
      <c r="F425" s="696"/>
      <c r="G425" s="696"/>
      <c r="H425" s="696"/>
      <c r="I425" s="696"/>
      <c r="J425" s="696"/>
      <c r="K425" s="696"/>
      <c r="L425" s="696"/>
      <c r="M425" s="696"/>
      <c r="N425" s="696"/>
      <c r="O425" s="696"/>
      <c r="P425" s="696"/>
      <c r="Q425" s="696"/>
      <c r="R425" s="696"/>
      <c r="S425" s="696"/>
      <c r="T425" s="696"/>
      <c r="U425" s="696"/>
      <c r="V425" s="696"/>
      <c r="W425" s="696"/>
      <c r="X425" s="696"/>
      <c r="Y425" s="696"/>
      <c r="Z425" s="696"/>
      <c r="AA425" s="696"/>
      <c r="AB425" s="696"/>
      <c r="AC425" s="697"/>
    </row>
    <row r="426" spans="1:46" hidden="1" x14ac:dyDescent="0.3">
      <c r="A426" s="642"/>
      <c r="B426" s="643"/>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4"/>
      <c r="AT426" s="324">
        <f>A426</f>
        <v>0</v>
      </c>
    </row>
    <row r="427" spans="1:46" hidden="1" x14ac:dyDescent="0.3"/>
    <row r="428" spans="1:46" hidden="1" x14ac:dyDescent="0.3"/>
    <row r="429" spans="1:46" ht="19.5" hidden="1" customHeight="1" x14ac:dyDescent="0.3">
      <c r="A429" s="741"/>
      <c r="B429" s="741"/>
      <c r="C429" s="741"/>
      <c r="D429" s="741"/>
      <c r="E429" s="741"/>
      <c r="F429" s="741"/>
      <c r="G429" s="741"/>
      <c r="H429" s="741"/>
      <c r="I429" s="741"/>
      <c r="J429" s="741"/>
      <c r="K429" s="741"/>
      <c r="L429" s="741"/>
      <c r="M429" s="741"/>
      <c r="N429" s="741"/>
      <c r="O429" s="741"/>
      <c r="P429" s="741"/>
      <c r="Q429" s="741"/>
      <c r="R429" s="741"/>
      <c r="S429" s="741"/>
      <c r="T429" s="741"/>
      <c r="U429" s="741"/>
      <c r="V429" s="741"/>
      <c r="W429" s="741"/>
      <c r="X429" s="741"/>
      <c r="Y429" s="741"/>
      <c r="Z429" s="741"/>
      <c r="AA429" s="741"/>
      <c r="AB429" s="741"/>
      <c r="AC429" s="741"/>
    </row>
    <row r="430" spans="1:46" ht="17.25" hidden="1" customHeight="1" x14ac:dyDescent="0.3">
      <c r="A430" s="763"/>
      <c r="B430" s="763"/>
      <c r="C430" s="763"/>
      <c r="D430" s="763"/>
      <c r="E430" s="763"/>
      <c r="F430" s="763"/>
      <c r="G430" s="763"/>
      <c r="H430" s="763"/>
      <c r="I430" s="763"/>
      <c r="J430" s="763"/>
      <c r="K430" s="763"/>
      <c r="L430" s="763"/>
      <c r="M430" s="763"/>
      <c r="N430" s="763"/>
      <c r="O430" s="763"/>
      <c r="P430" s="763"/>
      <c r="Q430" s="763"/>
      <c r="R430" s="167"/>
      <c r="S430" s="167"/>
      <c r="T430" s="167"/>
      <c r="U430" s="167"/>
      <c r="V430" s="167"/>
      <c r="W430" s="167"/>
      <c r="X430" s="167"/>
      <c r="Y430" s="167"/>
      <c r="Z430" s="167"/>
      <c r="AA430" s="167"/>
      <c r="AB430" s="167"/>
      <c r="AC430" s="167"/>
    </row>
    <row r="431" spans="1:46" hidden="1" x14ac:dyDescent="0.3">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row>
    <row r="432" spans="1:46" ht="18" hidden="1" customHeight="1" x14ac:dyDescent="0.3">
      <c r="A432" s="639"/>
      <c r="B432" s="640"/>
      <c r="C432" s="640"/>
      <c r="D432" s="640"/>
      <c r="E432" s="640"/>
      <c r="F432" s="640"/>
      <c r="G432" s="640"/>
      <c r="H432" s="640"/>
      <c r="I432" s="640"/>
      <c r="J432" s="640"/>
      <c r="K432" s="640"/>
      <c r="L432" s="640"/>
      <c r="M432" s="640"/>
      <c r="N432" s="640"/>
      <c r="O432" s="640"/>
      <c r="P432" s="640"/>
      <c r="Q432" s="640"/>
      <c r="R432" s="640"/>
      <c r="S432" s="640"/>
      <c r="T432" s="640"/>
      <c r="U432" s="640"/>
      <c r="V432" s="640"/>
      <c r="W432" s="640"/>
      <c r="X432" s="641"/>
      <c r="Y432" s="722"/>
      <c r="Z432" s="722"/>
      <c r="AA432" s="722"/>
      <c r="AB432" s="722"/>
      <c r="AC432" s="145"/>
      <c r="AD432" s="6"/>
      <c r="AE432" s="153"/>
    </row>
    <row r="433" spans="1:46" ht="18" hidden="1" customHeight="1" x14ac:dyDescent="0.3">
      <c r="A433" s="639"/>
      <c r="B433" s="640"/>
      <c r="C433" s="640"/>
      <c r="D433" s="640"/>
      <c r="E433" s="640"/>
      <c r="F433" s="640"/>
      <c r="G433" s="640"/>
      <c r="H433" s="640"/>
      <c r="I433" s="640"/>
      <c r="J433" s="640"/>
      <c r="K433" s="640"/>
      <c r="L433" s="640"/>
      <c r="M433" s="640"/>
      <c r="N433" s="640"/>
      <c r="O433" s="640"/>
      <c r="P433" s="640"/>
      <c r="Q433" s="640"/>
      <c r="R433" s="640"/>
      <c r="S433" s="640"/>
      <c r="T433" s="640"/>
      <c r="U433" s="640"/>
      <c r="V433" s="640"/>
      <c r="W433" s="640"/>
      <c r="X433" s="641"/>
      <c r="Y433" s="722"/>
      <c r="Z433" s="722"/>
      <c r="AA433" s="722"/>
      <c r="AB433" s="722"/>
      <c r="AC433" s="145"/>
    </row>
    <row r="434" spans="1:46" ht="32.25" hidden="1" customHeight="1" x14ac:dyDescent="0.3">
      <c r="A434" s="639"/>
      <c r="B434" s="640"/>
      <c r="C434" s="640"/>
      <c r="D434" s="640"/>
      <c r="E434" s="640"/>
      <c r="F434" s="640"/>
      <c r="G434" s="640"/>
      <c r="H434" s="640"/>
      <c r="I434" s="640"/>
      <c r="J434" s="640"/>
      <c r="K434" s="640"/>
      <c r="L434" s="640"/>
      <c r="M434" s="640"/>
      <c r="N434" s="640"/>
      <c r="O434" s="640"/>
      <c r="P434" s="640"/>
      <c r="Q434" s="640"/>
      <c r="R434" s="640"/>
      <c r="S434" s="640"/>
      <c r="T434" s="640"/>
      <c r="U434" s="640"/>
      <c r="V434" s="640"/>
      <c r="W434" s="640"/>
      <c r="X434" s="641"/>
      <c r="Y434" s="722"/>
      <c r="Z434" s="722"/>
      <c r="AA434" s="722"/>
      <c r="AB434" s="722"/>
      <c r="AC434" s="145"/>
    </row>
    <row r="435" spans="1:46" ht="18" hidden="1" customHeight="1" x14ac:dyDescent="0.3">
      <c r="A435" s="639"/>
      <c r="B435" s="640"/>
      <c r="C435" s="640"/>
      <c r="D435" s="640"/>
      <c r="E435" s="640"/>
      <c r="F435" s="640"/>
      <c r="G435" s="640"/>
      <c r="H435" s="640"/>
      <c r="I435" s="640"/>
      <c r="J435" s="640"/>
      <c r="K435" s="640"/>
      <c r="L435" s="640"/>
      <c r="M435" s="640"/>
      <c r="N435" s="640"/>
      <c r="O435" s="640"/>
      <c r="P435" s="640"/>
      <c r="Q435" s="640"/>
      <c r="R435" s="640"/>
      <c r="S435" s="640"/>
      <c r="T435" s="640"/>
      <c r="U435" s="640"/>
      <c r="V435" s="640"/>
      <c r="W435" s="640"/>
      <c r="X435" s="641"/>
      <c r="Y435" s="722"/>
      <c r="Z435" s="722"/>
      <c r="AA435" s="722"/>
      <c r="AB435" s="722"/>
      <c r="AC435" s="145"/>
    </row>
    <row r="436" spans="1:46" hidden="1" x14ac:dyDescent="0.3"/>
    <row r="437" spans="1:46" ht="15" hidden="1" customHeight="1" x14ac:dyDescent="0.3">
      <c r="A437" s="695"/>
      <c r="B437" s="696"/>
      <c r="C437" s="696"/>
      <c r="D437" s="696"/>
      <c r="E437" s="696"/>
      <c r="F437" s="696"/>
      <c r="G437" s="696"/>
      <c r="H437" s="696"/>
      <c r="I437" s="696"/>
      <c r="J437" s="696"/>
      <c r="K437" s="696"/>
      <c r="L437" s="696"/>
      <c r="M437" s="696"/>
      <c r="N437" s="696"/>
      <c r="O437" s="696"/>
      <c r="P437" s="696"/>
      <c r="Q437" s="696"/>
      <c r="R437" s="696"/>
      <c r="S437" s="696"/>
      <c r="T437" s="696"/>
      <c r="U437" s="696"/>
      <c r="V437" s="696"/>
      <c r="W437" s="696"/>
      <c r="X437" s="696"/>
      <c r="Y437" s="696"/>
      <c r="Z437" s="696"/>
      <c r="AA437" s="696"/>
      <c r="AB437" s="696"/>
      <c r="AC437" s="697"/>
    </row>
    <row r="438" spans="1:46" hidden="1" x14ac:dyDescent="0.3">
      <c r="A438" s="642"/>
      <c r="B438" s="643"/>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4"/>
      <c r="AT438" s="324">
        <f>A438</f>
        <v>0</v>
      </c>
    </row>
    <row r="439" spans="1:46" hidden="1" x14ac:dyDescent="0.3"/>
    <row r="440" spans="1:46" ht="15.75" hidden="1" customHeight="1" x14ac:dyDescent="0.3"/>
    <row r="441" spans="1:46" ht="15" hidden="1" customHeight="1" x14ac:dyDescent="0.3">
      <c r="A441" s="763"/>
      <c r="B441" s="763"/>
      <c r="C441" s="763"/>
      <c r="D441" s="763"/>
      <c r="E441" s="763"/>
      <c r="F441" s="763"/>
      <c r="G441" s="763"/>
      <c r="H441" s="763"/>
      <c r="I441" s="763"/>
      <c r="J441" s="763"/>
      <c r="K441" s="763"/>
      <c r="L441" s="763"/>
      <c r="M441" s="763"/>
      <c r="N441" s="763"/>
      <c r="O441" s="763"/>
      <c r="P441" s="763"/>
      <c r="Q441" s="763"/>
      <c r="R441" s="167"/>
      <c r="S441" s="167"/>
      <c r="T441" s="167"/>
      <c r="U441" s="167"/>
      <c r="V441" s="167"/>
      <c r="W441" s="167"/>
      <c r="X441" s="167"/>
      <c r="Y441" s="167"/>
      <c r="Z441" s="167"/>
      <c r="AA441" s="167"/>
      <c r="AB441" s="167"/>
      <c r="AC441" s="167"/>
    </row>
    <row r="442" spans="1:46" hidden="1" x14ac:dyDescent="0.3">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row>
    <row r="443" spans="1:46" ht="20.25" hidden="1" customHeight="1" x14ac:dyDescent="0.3">
      <c r="A443" s="717"/>
      <c r="B443" s="689"/>
      <c r="C443" s="689"/>
      <c r="D443" s="689"/>
      <c r="E443" s="689"/>
      <c r="F443" s="689"/>
      <c r="G443" s="689"/>
      <c r="H443" s="689"/>
      <c r="I443" s="689"/>
      <c r="J443" s="689"/>
      <c r="K443" s="689"/>
      <c r="L443" s="689"/>
      <c r="M443" s="689"/>
      <c r="N443" s="689"/>
      <c r="O443" s="689"/>
      <c r="P443" s="689"/>
      <c r="Q443" s="689"/>
      <c r="R443" s="689"/>
      <c r="S443" s="689"/>
      <c r="T443" s="689"/>
      <c r="U443" s="689"/>
      <c r="V443" s="689"/>
      <c r="W443" s="689"/>
      <c r="X443" s="690"/>
      <c r="Y443" s="722"/>
      <c r="Z443" s="722"/>
      <c r="AA443" s="722"/>
      <c r="AB443" s="722"/>
      <c r="AC443" s="145"/>
      <c r="AD443" s="6"/>
      <c r="AE443" s="153"/>
    </row>
    <row r="444" spans="1:46" ht="31.5" hidden="1" customHeight="1" x14ac:dyDescent="0.3">
      <c r="A444" s="717"/>
      <c r="B444" s="689"/>
      <c r="C444" s="689"/>
      <c r="D444" s="689"/>
      <c r="E444" s="689"/>
      <c r="F444" s="689"/>
      <c r="G444" s="689"/>
      <c r="H444" s="689"/>
      <c r="I444" s="689"/>
      <c r="J444" s="689"/>
      <c r="K444" s="689"/>
      <c r="L444" s="689"/>
      <c r="M444" s="689"/>
      <c r="N444" s="689"/>
      <c r="O444" s="689"/>
      <c r="P444" s="689"/>
      <c r="Q444" s="689"/>
      <c r="R444" s="689"/>
      <c r="S444" s="689"/>
      <c r="T444" s="689"/>
      <c r="U444" s="689"/>
      <c r="V444" s="689"/>
      <c r="W444" s="689"/>
      <c r="X444" s="690"/>
      <c r="Y444" s="722"/>
      <c r="Z444" s="722"/>
      <c r="AA444" s="722"/>
      <c r="AB444" s="722"/>
      <c r="AC444" s="145"/>
    </row>
    <row r="445" spans="1:46" ht="25.5" hidden="1" customHeight="1" x14ac:dyDescent="0.3">
      <c r="A445" s="717"/>
      <c r="B445" s="689"/>
      <c r="C445" s="689"/>
      <c r="D445" s="689"/>
      <c r="E445" s="689"/>
      <c r="F445" s="689"/>
      <c r="G445" s="689"/>
      <c r="H445" s="689"/>
      <c r="I445" s="689"/>
      <c r="J445" s="689"/>
      <c r="K445" s="689"/>
      <c r="L445" s="689"/>
      <c r="M445" s="689"/>
      <c r="N445" s="689"/>
      <c r="O445" s="689"/>
      <c r="P445" s="689"/>
      <c r="Q445" s="689"/>
      <c r="R445" s="689"/>
      <c r="S445" s="689"/>
      <c r="T445" s="689"/>
      <c r="U445" s="689"/>
      <c r="V445" s="689"/>
      <c r="W445" s="689"/>
      <c r="X445" s="690"/>
      <c r="Y445" s="722"/>
      <c r="Z445" s="722"/>
      <c r="AA445" s="722"/>
      <c r="AB445" s="722"/>
      <c r="AC445" s="145"/>
    </row>
    <row r="446" spans="1:46" hidden="1" x14ac:dyDescent="0.3"/>
    <row r="447" spans="1:46" ht="15" hidden="1" customHeight="1" x14ac:dyDescent="0.3">
      <c r="A447" s="695"/>
      <c r="B447" s="696"/>
      <c r="C447" s="696"/>
      <c r="D447" s="696"/>
      <c r="E447" s="696"/>
      <c r="F447" s="696"/>
      <c r="G447" s="696"/>
      <c r="H447" s="696"/>
      <c r="I447" s="696"/>
      <c r="J447" s="696"/>
      <c r="K447" s="696"/>
      <c r="L447" s="696"/>
      <c r="M447" s="696"/>
      <c r="N447" s="696"/>
      <c r="O447" s="696"/>
      <c r="P447" s="696"/>
      <c r="Q447" s="696"/>
      <c r="R447" s="696"/>
      <c r="S447" s="696"/>
      <c r="T447" s="696"/>
      <c r="U447" s="696"/>
      <c r="V447" s="696"/>
      <c r="W447" s="696"/>
      <c r="X447" s="696"/>
      <c r="Y447" s="696"/>
      <c r="Z447" s="696"/>
      <c r="AA447" s="696"/>
      <c r="AB447" s="696"/>
      <c r="AC447" s="697"/>
    </row>
    <row r="448" spans="1:46" hidden="1" x14ac:dyDescent="0.3">
      <c r="A448" s="642"/>
      <c r="B448" s="643"/>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4"/>
      <c r="AT448" s="324">
        <f>A448</f>
        <v>0</v>
      </c>
    </row>
    <row r="449" spans="1:46" hidden="1" x14ac:dyDescent="0.3">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row>
    <row r="450" spans="1:46" ht="45" hidden="1" customHeight="1" x14ac:dyDescent="0.3">
      <c r="A450" s="686"/>
      <c r="B450" s="687"/>
      <c r="C450" s="684"/>
      <c r="D450" s="684"/>
      <c r="E450" s="684"/>
      <c r="F450" s="684"/>
      <c r="G450" s="684"/>
      <c r="H450" s="684"/>
      <c r="I450" s="684"/>
      <c r="J450" s="684"/>
      <c r="K450" s="684"/>
      <c r="L450" s="684"/>
      <c r="M450" s="684"/>
      <c r="N450" s="684"/>
      <c r="O450" s="684"/>
      <c r="P450" s="684"/>
      <c r="Q450" s="684"/>
      <c r="R450" s="684"/>
      <c r="S450" s="684"/>
      <c r="T450" s="684"/>
      <c r="U450" s="684"/>
      <c r="V450" s="684"/>
      <c r="W450" s="684"/>
      <c r="X450" s="684"/>
      <c r="Y450" s="684"/>
      <c r="Z450" s="684"/>
      <c r="AA450" s="684"/>
      <c r="AB450" s="684"/>
      <c r="AC450" s="685"/>
    </row>
    <row r="451" spans="1:46" hidden="1" x14ac:dyDescent="0.3"/>
    <row r="453" spans="1:46" ht="18" x14ac:dyDescent="0.4">
      <c r="A453" s="653" t="s">
        <v>40</v>
      </c>
      <c r="B453" s="653"/>
      <c r="C453" s="653"/>
      <c r="D453" s="653"/>
      <c r="E453" s="653"/>
      <c r="F453" s="653"/>
      <c r="G453" s="653"/>
      <c r="H453" s="653"/>
      <c r="I453" s="653"/>
      <c r="J453" s="653"/>
      <c r="K453" s="653"/>
      <c r="L453" s="653"/>
      <c r="M453" s="653"/>
      <c r="N453" s="653"/>
      <c r="O453" s="653"/>
      <c r="P453" s="653"/>
      <c r="Q453" s="653"/>
      <c r="R453" s="653"/>
      <c r="S453" s="653"/>
      <c r="T453" s="653"/>
      <c r="U453" s="653"/>
      <c r="V453" s="653"/>
      <c r="W453" s="653"/>
      <c r="X453" s="653"/>
      <c r="Y453" s="653"/>
      <c r="Z453" s="653"/>
      <c r="AA453" s="653"/>
      <c r="AB453" s="653"/>
      <c r="AC453" s="653"/>
    </row>
    <row r="455" spans="1:46" x14ac:dyDescent="0.3">
      <c r="A455" s="355" t="s">
        <v>306</v>
      </c>
      <c r="B455" s="355" t="s">
        <v>241</v>
      </c>
      <c r="C455" s="355"/>
      <c r="D455" s="355"/>
      <c r="E455" s="355"/>
      <c r="F455" s="355"/>
      <c r="G455" s="355"/>
      <c r="H455" s="355"/>
      <c r="I455" s="355"/>
      <c r="J455" s="355"/>
      <c r="K455" s="355"/>
      <c r="L455" s="355"/>
      <c r="M455" s="355"/>
      <c r="N455" s="355"/>
      <c r="O455" s="355"/>
      <c r="P455" s="355"/>
      <c r="Q455" s="355"/>
      <c r="R455" s="355"/>
      <c r="S455" s="355"/>
      <c r="T455" s="355"/>
      <c r="U455" s="355"/>
      <c r="V455" s="355"/>
      <c r="W455" s="355"/>
      <c r="X455" s="355"/>
      <c r="Y455" s="355"/>
      <c r="Z455" s="355"/>
      <c r="AA455" s="355"/>
      <c r="AB455" s="355"/>
      <c r="AC455" s="355"/>
    </row>
    <row r="456" spans="1:46" x14ac:dyDescent="0.3">
      <c r="A456" s="356"/>
      <c r="B456" s="356"/>
      <c r="C456" s="356"/>
      <c r="D456" s="356"/>
      <c r="E456" s="356"/>
      <c r="F456" s="356"/>
      <c r="G456" s="356"/>
      <c r="H456" s="356"/>
      <c r="I456" s="356"/>
      <c r="J456" s="356"/>
      <c r="K456" s="356"/>
      <c r="L456" s="356"/>
      <c r="M456" s="356"/>
      <c r="N456" s="356"/>
      <c r="O456" s="356"/>
      <c r="P456" s="356"/>
      <c r="Q456" s="357"/>
      <c r="R456" s="356"/>
      <c r="S456" s="356"/>
      <c r="T456" s="356"/>
      <c r="U456" s="356"/>
      <c r="V456" s="356"/>
      <c r="W456" s="356"/>
      <c r="X456" s="356"/>
      <c r="Y456" s="356"/>
      <c r="Z456" s="356"/>
      <c r="AA456" s="356"/>
      <c r="AB456" s="356"/>
      <c r="AC456" s="358"/>
    </row>
    <row r="457" spans="1:46" ht="29.25" customHeight="1" x14ac:dyDescent="0.3">
      <c r="A457" s="742" t="s">
        <v>248</v>
      </c>
      <c r="B457" s="742"/>
      <c r="C457" s="742"/>
      <c r="D457" s="742"/>
      <c r="E457" s="742"/>
      <c r="F457" s="742"/>
      <c r="G457" s="742"/>
      <c r="H457" s="742"/>
      <c r="I457" s="742"/>
      <c r="J457" s="742"/>
      <c r="K457" s="742"/>
      <c r="L457" s="742"/>
      <c r="M457" s="742"/>
      <c r="N457" s="742"/>
      <c r="O457" s="742"/>
      <c r="P457" s="742"/>
      <c r="Q457" s="742"/>
      <c r="R457" s="742"/>
      <c r="S457" s="742"/>
      <c r="T457" s="742"/>
      <c r="U457" s="742"/>
      <c r="V457" s="742"/>
      <c r="W457" s="742"/>
      <c r="X457" s="742"/>
      <c r="Y457" s="742"/>
      <c r="Z457" s="742"/>
      <c r="AA457" s="742"/>
      <c r="AB457" s="742"/>
      <c r="AC457" s="742"/>
      <c r="AM457" s="120"/>
      <c r="AN457" s="120"/>
      <c r="AO457" s="120"/>
      <c r="AP457" s="120"/>
      <c r="AT457" s="120"/>
    </row>
    <row r="458" spans="1:46" ht="18" customHeight="1" x14ac:dyDescent="0.3">
      <c r="A458" s="726" t="s">
        <v>240</v>
      </c>
      <c r="B458" s="726"/>
      <c r="C458" s="726"/>
      <c r="D458" s="726"/>
      <c r="E458" s="726"/>
      <c r="F458" s="726"/>
      <c r="G458" s="726"/>
      <c r="H458" s="726"/>
      <c r="I458" s="726"/>
      <c r="J458" s="359"/>
      <c r="K458" s="359"/>
      <c r="L458" s="359"/>
      <c r="M458" s="359"/>
      <c r="N458" s="359"/>
      <c r="O458" s="359"/>
      <c r="P458" s="359"/>
      <c r="Q458" s="359"/>
      <c r="R458" s="359"/>
      <c r="S458" s="359"/>
      <c r="T458" s="359"/>
      <c r="U458" s="359"/>
      <c r="V458" s="359"/>
      <c r="W458" s="359"/>
      <c r="X458" s="359"/>
      <c r="Y458" s="359"/>
      <c r="Z458" s="359"/>
      <c r="AA458" s="359"/>
      <c r="AB458" s="359"/>
      <c r="AC458" s="359"/>
      <c r="AM458" s="120"/>
      <c r="AN458" s="120"/>
      <c r="AO458" s="120"/>
      <c r="AP458" s="120"/>
      <c r="AT458" s="120"/>
    </row>
    <row r="459" spans="1:46" ht="18" customHeight="1" x14ac:dyDescent="0.3">
      <c r="A459" s="333"/>
      <c r="B459" s="333"/>
      <c r="C459" s="333"/>
      <c r="D459" s="333"/>
      <c r="E459" s="333"/>
      <c r="F459" s="333"/>
      <c r="G459" s="333"/>
      <c r="H459" s="333"/>
      <c r="I459" s="333"/>
      <c r="J459" s="328"/>
      <c r="K459" s="328"/>
      <c r="L459" s="328"/>
      <c r="M459" s="328"/>
      <c r="N459" s="328"/>
      <c r="O459" s="328"/>
      <c r="P459" s="328"/>
      <c r="Q459" s="328"/>
      <c r="R459" s="328"/>
      <c r="S459" s="328"/>
      <c r="T459" s="328"/>
      <c r="U459" s="328"/>
      <c r="V459" s="328"/>
      <c r="W459" s="328"/>
      <c r="X459" s="328"/>
      <c r="Y459" s="328"/>
      <c r="Z459" s="328"/>
      <c r="AA459" s="328"/>
      <c r="AB459" s="328"/>
      <c r="AC459" s="328"/>
      <c r="AM459" s="120"/>
      <c r="AN459" s="120"/>
      <c r="AO459" s="120"/>
      <c r="AP459" s="120"/>
      <c r="AT459" s="120"/>
    </row>
    <row r="460" spans="1:46" ht="19.5" customHeight="1" x14ac:dyDescent="0.3">
      <c r="A460" s="639" t="s">
        <v>87</v>
      </c>
      <c r="B460" s="640"/>
      <c r="C460" s="640"/>
      <c r="D460" s="640"/>
      <c r="E460" s="640"/>
      <c r="F460" s="640"/>
      <c r="G460" s="640"/>
      <c r="H460" s="640"/>
      <c r="I460" s="640"/>
      <c r="J460" s="640"/>
      <c r="K460" s="640"/>
      <c r="L460" s="640"/>
      <c r="M460" s="640"/>
      <c r="N460" s="640"/>
      <c r="O460" s="640"/>
      <c r="P460" s="640"/>
      <c r="Q460" s="640"/>
      <c r="R460" s="640"/>
      <c r="S460" s="640"/>
      <c r="T460" s="640"/>
      <c r="U460" s="640"/>
      <c r="V460" s="640"/>
      <c r="W460" s="640"/>
      <c r="X460" s="641"/>
      <c r="Y460" s="737" t="s">
        <v>29</v>
      </c>
      <c r="Z460" s="738"/>
      <c r="AA460" s="738"/>
      <c r="AB460" s="739"/>
      <c r="AC460" s="145"/>
      <c r="AD460" s="6">
        <v>0</v>
      </c>
      <c r="AE460" s="153" t="str">
        <f>IF(AD460=1,AF460,IF(AD460=2,AF461,IF(AD460=3,AF462,IF(AD460=4,AF463,""))))</f>
        <v/>
      </c>
      <c r="AF460" s="120">
        <v>-0.5</v>
      </c>
      <c r="AM460" s="120"/>
      <c r="AN460" s="120"/>
      <c r="AO460" s="120"/>
      <c r="AP460" s="120"/>
      <c r="AT460" s="120"/>
    </row>
    <row r="461" spans="1:46" ht="19.5" customHeight="1" x14ac:dyDescent="0.3">
      <c r="A461" s="639" t="s">
        <v>88</v>
      </c>
      <c r="B461" s="640"/>
      <c r="C461" s="640"/>
      <c r="D461" s="640"/>
      <c r="E461" s="640"/>
      <c r="F461" s="640"/>
      <c r="G461" s="640"/>
      <c r="H461" s="640"/>
      <c r="I461" s="640"/>
      <c r="J461" s="640"/>
      <c r="K461" s="640"/>
      <c r="L461" s="640"/>
      <c r="M461" s="640"/>
      <c r="N461" s="640"/>
      <c r="O461" s="640"/>
      <c r="P461" s="640"/>
      <c r="Q461" s="640"/>
      <c r="R461" s="640"/>
      <c r="S461" s="640"/>
      <c r="T461" s="640"/>
      <c r="U461" s="640"/>
      <c r="V461" s="640"/>
      <c r="W461" s="640"/>
      <c r="X461" s="641"/>
      <c r="Y461" s="737" t="s">
        <v>30</v>
      </c>
      <c r="Z461" s="738"/>
      <c r="AA461" s="738"/>
      <c r="AB461" s="739"/>
      <c r="AC461" s="145"/>
      <c r="AF461" s="120">
        <v>0</v>
      </c>
      <c r="AM461" s="120"/>
      <c r="AN461" s="120"/>
      <c r="AO461" s="120"/>
      <c r="AP461" s="120"/>
      <c r="AT461" s="120"/>
    </row>
    <row r="462" spans="1:46" ht="31.5" customHeight="1" x14ac:dyDescent="0.3">
      <c r="A462" s="639" t="s">
        <v>89</v>
      </c>
      <c r="B462" s="640"/>
      <c r="C462" s="640"/>
      <c r="D462" s="640"/>
      <c r="E462" s="640"/>
      <c r="F462" s="640"/>
      <c r="G462" s="640"/>
      <c r="H462" s="640"/>
      <c r="I462" s="640"/>
      <c r="J462" s="640"/>
      <c r="K462" s="640"/>
      <c r="L462" s="640"/>
      <c r="M462" s="640"/>
      <c r="N462" s="640"/>
      <c r="O462" s="640"/>
      <c r="P462" s="640"/>
      <c r="Q462" s="640"/>
      <c r="R462" s="640"/>
      <c r="S462" s="640"/>
      <c r="T462" s="640"/>
      <c r="U462" s="640"/>
      <c r="V462" s="640"/>
      <c r="W462" s="640"/>
      <c r="X462" s="641"/>
      <c r="Y462" s="737" t="s">
        <v>31</v>
      </c>
      <c r="Z462" s="738"/>
      <c r="AA462" s="738"/>
      <c r="AB462" s="739"/>
      <c r="AC462" s="145"/>
      <c r="AF462" s="120">
        <v>0.25</v>
      </c>
      <c r="AM462" s="120"/>
      <c r="AN462" s="120"/>
      <c r="AO462" s="120"/>
      <c r="AP462" s="120"/>
      <c r="AT462" s="120"/>
    </row>
    <row r="463" spans="1:46" ht="18" customHeight="1" x14ac:dyDescent="0.3">
      <c r="A463" s="639" t="s">
        <v>90</v>
      </c>
      <c r="B463" s="640"/>
      <c r="C463" s="640"/>
      <c r="D463" s="640"/>
      <c r="E463" s="640"/>
      <c r="F463" s="640"/>
      <c r="G463" s="640"/>
      <c r="H463" s="640"/>
      <c r="I463" s="640"/>
      <c r="J463" s="640"/>
      <c r="K463" s="640"/>
      <c r="L463" s="640"/>
      <c r="M463" s="640"/>
      <c r="N463" s="640"/>
      <c r="O463" s="640"/>
      <c r="P463" s="640"/>
      <c r="Q463" s="640"/>
      <c r="R463" s="640"/>
      <c r="S463" s="640"/>
      <c r="T463" s="640"/>
      <c r="U463" s="640"/>
      <c r="V463" s="640"/>
      <c r="W463" s="640"/>
      <c r="X463" s="641"/>
      <c r="Y463" s="737" t="s">
        <v>242</v>
      </c>
      <c r="Z463" s="738"/>
      <c r="AA463" s="738"/>
      <c r="AB463" s="739"/>
      <c r="AC463" s="145"/>
      <c r="AF463" s="120">
        <v>0.5</v>
      </c>
      <c r="AM463" s="120"/>
      <c r="AN463" s="120"/>
      <c r="AO463" s="120"/>
      <c r="AP463" s="120"/>
      <c r="AT463" s="120"/>
    </row>
    <row r="464" spans="1:46" ht="18" customHeight="1" x14ac:dyDescent="0.3">
      <c r="A464" s="344"/>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5"/>
      <c r="Z464" s="345"/>
      <c r="AA464" s="345"/>
      <c r="AB464" s="345"/>
      <c r="AC464" s="129"/>
      <c r="AM464" s="120"/>
      <c r="AN464" s="120"/>
      <c r="AO464" s="120"/>
      <c r="AP464" s="120"/>
      <c r="AT464" s="120"/>
    </row>
    <row r="465" spans="1:63" ht="18" customHeight="1" x14ac:dyDescent="0.3">
      <c r="A465" s="695" t="s">
        <v>82</v>
      </c>
      <c r="B465" s="696"/>
      <c r="C465" s="696"/>
      <c r="D465" s="696"/>
      <c r="E465" s="696"/>
      <c r="F465" s="696"/>
      <c r="G465" s="696"/>
      <c r="H465" s="696"/>
      <c r="I465" s="696"/>
      <c r="J465" s="696"/>
      <c r="K465" s="696"/>
      <c r="L465" s="696"/>
      <c r="M465" s="696"/>
      <c r="N465" s="696"/>
      <c r="O465" s="696"/>
      <c r="P465" s="696"/>
      <c r="Q465" s="696"/>
      <c r="R465" s="696"/>
      <c r="S465" s="696"/>
      <c r="T465" s="696"/>
      <c r="U465" s="696"/>
      <c r="V465" s="696"/>
      <c r="W465" s="696"/>
      <c r="X465" s="696"/>
      <c r="Y465" s="696"/>
      <c r="Z465" s="696"/>
      <c r="AA465" s="696"/>
      <c r="AB465" s="696"/>
      <c r="AC465" s="697"/>
      <c r="AM465" s="120"/>
      <c r="AN465" s="120"/>
      <c r="AO465" s="120"/>
      <c r="AP465" s="120"/>
      <c r="AT465" s="120"/>
    </row>
    <row r="466" spans="1:63" x14ac:dyDescent="0.3">
      <c r="A466" s="642"/>
      <c r="B466" s="643"/>
      <c r="C466" s="643"/>
      <c r="D466" s="643"/>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c r="AA466" s="643"/>
      <c r="AB466" s="643"/>
      <c r="AC466" s="644"/>
      <c r="AM466" s="120"/>
      <c r="AN466" s="120"/>
      <c r="AO466" s="120"/>
      <c r="AP466" s="120"/>
      <c r="AT466" s="324">
        <f>A466</f>
        <v>0</v>
      </c>
    </row>
    <row r="467" spans="1:63" ht="18" customHeight="1" x14ac:dyDescent="0.3">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c r="AM467" s="120"/>
      <c r="AN467" s="120"/>
      <c r="AO467" s="120"/>
      <c r="AP467" s="120"/>
      <c r="AT467" s="120"/>
    </row>
    <row r="469" spans="1:63" x14ac:dyDescent="0.3">
      <c r="A469" s="715" t="s">
        <v>239</v>
      </c>
      <c r="B469" s="715"/>
      <c r="C469" s="715"/>
      <c r="D469" s="715"/>
      <c r="E469" s="715"/>
      <c r="F469" s="715"/>
      <c r="G469" s="715"/>
      <c r="H469" s="356"/>
      <c r="I469" s="356"/>
      <c r="J469" s="356"/>
      <c r="K469" s="356"/>
      <c r="L469" s="356"/>
      <c r="M469" s="356"/>
      <c r="N469" s="356"/>
      <c r="O469" s="356"/>
      <c r="P469" s="356"/>
      <c r="Q469" s="356"/>
      <c r="R469" s="356"/>
      <c r="S469" s="356"/>
      <c r="T469" s="356"/>
      <c r="U469" s="356"/>
      <c r="V469" s="356"/>
      <c r="W469" s="356"/>
      <c r="X469" s="356"/>
      <c r="Y469" s="356"/>
      <c r="Z469" s="356"/>
      <c r="AA469" s="356"/>
      <c r="AB469" s="356"/>
      <c r="AM469" s="120"/>
      <c r="AN469" s="120"/>
      <c r="AO469" s="120"/>
      <c r="AP469" s="120"/>
      <c r="AT469" s="120"/>
      <c r="BK469" s="337"/>
    </row>
    <row r="470" spans="1:63" x14ac:dyDescent="0.3">
      <c r="A470" s="360"/>
      <c r="B470" s="360"/>
      <c r="C470" s="360"/>
      <c r="D470" s="360"/>
      <c r="E470" s="360"/>
      <c r="F470" s="360"/>
      <c r="G470" s="360"/>
      <c r="H470" s="356"/>
      <c r="I470" s="356"/>
      <c r="J470" s="356"/>
      <c r="K470" s="356"/>
      <c r="L470" s="356"/>
      <c r="M470" s="356"/>
      <c r="N470" s="356"/>
      <c r="O470" s="356"/>
      <c r="P470" s="356"/>
      <c r="Q470" s="356"/>
      <c r="R470" s="356"/>
      <c r="S470" s="356"/>
      <c r="T470" s="356"/>
      <c r="U470" s="356"/>
      <c r="V470" s="356"/>
      <c r="W470" s="356"/>
      <c r="X470" s="356"/>
      <c r="Y470" s="356"/>
      <c r="Z470" s="356"/>
      <c r="AA470" s="356"/>
      <c r="AB470" s="356"/>
      <c r="AM470" s="120"/>
      <c r="AN470" s="120"/>
      <c r="AO470" s="120"/>
      <c r="AP470" s="120"/>
      <c r="AT470" s="120"/>
      <c r="BK470" s="337"/>
    </row>
    <row r="471" spans="1:63" ht="20.25" customHeight="1" x14ac:dyDescent="0.3">
      <c r="A471" s="784" t="s">
        <v>246</v>
      </c>
      <c r="B471" s="785"/>
      <c r="C471" s="785"/>
      <c r="D471" s="785"/>
      <c r="E471" s="785"/>
      <c r="F471" s="785"/>
      <c r="G471" s="785"/>
      <c r="H471" s="785"/>
      <c r="I471" s="785"/>
      <c r="J471" s="785"/>
      <c r="K471" s="785"/>
      <c r="L471" s="785"/>
      <c r="M471" s="785"/>
      <c r="N471" s="785"/>
      <c r="O471" s="785"/>
      <c r="P471" s="785"/>
      <c r="Q471" s="785"/>
      <c r="R471" s="785"/>
      <c r="S471" s="785"/>
      <c r="T471" s="785"/>
      <c r="U471" s="785"/>
      <c r="V471" s="785"/>
      <c r="W471" s="785"/>
      <c r="X471" s="786"/>
      <c r="Y471" s="737" t="s">
        <v>29</v>
      </c>
      <c r="Z471" s="738"/>
      <c r="AA471" s="738"/>
      <c r="AB471" s="738"/>
      <c r="AC471" s="339"/>
      <c r="AD471" s="332">
        <v>0</v>
      </c>
      <c r="AE471" s="338" t="str">
        <f>IF(AD471=1,AF471,IF(AD471=2,AF472,IF(AD471=3,AF473,"")))</f>
        <v/>
      </c>
      <c r="AF471" s="120">
        <v>-0.5</v>
      </c>
      <c r="AM471" s="120"/>
      <c r="AN471" s="120"/>
      <c r="AO471" s="120"/>
      <c r="AP471" s="120"/>
      <c r="AT471" s="120"/>
    </row>
    <row r="472" spans="1:63" ht="32.25" customHeight="1" x14ac:dyDescent="0.3">
      <c r="A472" s="616" t="s">
        <v>247</v>
      </c>
      <c r="B472" s="617"/>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8"/>
      <c r="Y472" s="737" t="s">
        <v>30</v>
      </c>
      <c r="Z472" s="738"/>
      <c r="AA472" s="738"/>
      <c r="AB472" s="738"/>
      <c r="AC472" s="340"/>
      <c r="AD472" s="177"/>
      <c r="AF472" s="120">
        <v>0</v>
      </c>
      <c r="AM472" s="120"/>
      <c r="AN472" s="120"/>
      <c r="AO472" s="120"/>
      <c r="AP472" s="120"/>
      <c r="AT472" s="120"/>
    </row>
    <row r="473" spans="1:63" ht="23.25" customHeight="1" x14ac:dyDescent="0.3">
      <c r="A473" s="616" t="s">
        <v>243</v>
      </c>
      <c r="B473" s="617"/>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8"/>
      <c r="Y473" s="737" t="s">
        <v>242</v>
      </c>
      <c r="Z473" s="738"/>
      <c r="AA473" s="738"/>
      <c r="AB473" s="738"/>
      <c r="AC473" s="339"/>
      <c r="AD473" s="177"/>
      <c r="AF473" s="120">
        <v>0.5</v>
      </c>
      <c r="AM473" s="120"/>
      <c r="AN473" s="120"/>
      <c r="AO473" s="120"/>
      <c r="AP473" s="120"/>
      <c r="AT473" s="120"/>
    </row>
    <row r="474" spans="1:63" ht="14.25" customHeight="1" x14ac:dyDescent="0.3">
      <c r="A474" s="336"/>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5"/>
      <c r="Z474" s="335"/>
      <c r="AA474" s="335"/>
      <c r="AB474" s="335"/>
      <c r="AC474" s="129"/>
      <c r="AM474" s="120"/>
      <c r="AN474" s="120"/>
      <c r="AO474" s="120"/>
      <c r="AP474" s="120"/>
      <c r="AT474" s="120"/>
    </row>
    <row r="475" spans="1:63" ht="15" customHeight="1" x14ac:dyDescent="0.3">
      <c r="A475" s="695" t="s">
        <v>82</v>
      </c>
      <c r="B475" s="696"/>
      <c r="C475" s="696"/>
      <c r="D475" s="696"/>
      <c r="E475" s="696"/>
      <c r="F475" s="696"/>
      <c r="G475" s="696"/>
      <c r="H475" s="696"/>
      <c r="I475" s="696"/>
      <c r="J475" s="696"/>
      <c r="K475" s="696"/>
      <c r="L475" s="696"/>
      <c r="M475" s="696"/>
      <c r="N475" s="696"/>
      <c r="O475" s="696"/>
      <c r="P475" s="696"/>
      <c r="Q475" s="696"/>
      <c r="R475" s="696"/>
      <c r="S475" s="696"/>
      <c r="T475" s="696"/>
      <c r="U475" s="696"/>
      <c r="V475" s="696"/>
      <c r="W475" s="696"/>
      <c r="X475" s="696"/>
      <c r="Y475" s="696"/>
      <c r="Z475" s="696"/>
      <c r="AA475" s="696"/>
      <c r="AB475" s="696"/>
      <c r="AC475" s="697"/>
    </row>
    <row r="476" spans="1:63" x14ac:dyDescent="0.3">
      <c r="A476" s="642"/>
      <c r="B476" s="643"/>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4"/>
      <c r="AT476" s="324">
        <f>A476</f>
        <v>0</v>
      </c>
    </row>
    <row r="477" spans="1:63" x14ac:dyDescent="0.3">
      <c r="AC477" s="120"/>
    </row>
    <row r="478" spans="1:63" ht="45" customHeight="1" x14ac:dyDescent="0.3">
      <c r="A478" s="686" t="s">
        <v>231</v>
      </c>
      <c r="B478" s="687"/>
      <c r="C478" s="684" t="s">
        <v>309</v>
      </c>
      <c r="D478" s="684"/>
      <c r="E478" s="684"/>
      <c r="F478" s="684"/>
      <c r="G478" s="684"/>
      <c r="H478" s="684"/>
      <c r="I478" s="684"/>
      <c r="J478" s="684"/>
      <c r="K478" s="684"/>
      <c r="L478" s="684"/>
      <c r="M478" s="684"/>
      <c r="N478" s="684"/>
      <c r="O478" s="684"/>
      <c r="P478" s="684"/>
      <c r="Q478" s="684"/>
      <c r="R478" s="684"/>
      <c r="S478" s="684"/>
      <c r="T478" s="684"/>
      <c r="U478" s="684"/>
      <c r="V478" s="684"/>
      <c r="W478" s="684"/>
      <c r="X478" s="684"/>
      <c r="Y478" s="684"/>
      <c r="Z478" s="684"/>
      <c r="AA478" s="684"/>
      <c r="AB478" s="684"/>
      <c r="AC478" s="685"/>
    </row>
    <row r="481" spans="1:64" x14ac:dyDescent="0.3">
      <c r="A481" s="361" t="s">
        <v>307</v>
      </c>
      <c r="B481" s="355" t="s">
        <v>129</v>
      </c>
      <c r="C481" s="362"/>
      <c r="D481" s="362"/>
      <c r="E481" s="362"/>
      <c r="F481" s="362"/>
      <c r="G481" s="362"/>
      <c r="H481" s="362"/>
      <c r="I481" s="362"/>
      <c r="J481" s="362"/>
      <c r="K481" s="362"/>
      <c r="L481" s="362"/>
      <c r="M481" s="362"/>
      <c r="N481" s="362"/>
      <c r="O481" s="362"/>
      <c r="P481" s="362"/>
      <c r="Q481" s="362"/>
      <c r="R481" s="362"/>
      <c r="S481" s="362"/>
      <c r="T481" s="362"/>
      <c r="U481" s="362"/>
      <c r="V481" s="362"/>
      <c r="W481" s="362"/>
      <c r="X481" s="362"/>
      <c r="Y481" s="362"/>
      <c r="Z481" s="362"/>
      <c r="AA481" s="362"/>
      <c r="AB481" s="362"/>
      <c r="AC481" s="362"/>
    </row>
    <row r="482" spans="1:64" x14ac:dyDescent="0.3">
      <c r="A482" s="740" t="s">
        <v>238</v>
      </c>
      <c r="B482" s="736"/>
      <c r="C482" s="736"/>
      <c r="D482" s="736"/>
      <c r="E482" s="736"/>
      <c r="F482" s="736"/>
      <c r="G482" s="736"/>
      <c r="H482" s="736"/>
      <c r="I482" s="736"/>
      <c r="J482" s="736"/>
      <c r="K482" s="736"/>
      <c r="L482" s="736"/>
      <c r="M482" s="736"/>
      <c r="N482" s="736"/>
      <c r="O482" s="736"/>
      <c r="P482" s="736"/>
      <c r="Q482" s="736"/>
      <c r="R482" s="736"/>
      <c r="S482" s="736"/>
      <c r="T482" s="736"/>
      <c r="U482" s="736"/>
      <c r="V482" s="736"/>
      <c r="W482" s="736"/>
      <c r="X482" s="736"/>
      <c r="Y482" s="736"/>
      <c r="Z482" s="736"/>
      <c r="AA482" s="736"/>
      <c r="AB482" s="736"/>
      <c r="AC482" s="736"/>
    </row>
    <row r="483" spans="1:64" x14ac:dyDescent="0.3">
      <c r="A483" s="735"/>
      <c r="B483" s="736"/>
      <c r="C483" s="736"/>
      <c r="D483" s="736"/>
      <c r="E483" s="736"/>
      <c r="F483" s="736"/>
      <c r="G483" s="736"/>
      <c r="H483" s="736"/>
      <c r="I483" s="736"/>
      <c r="J483" s="736"/>
      <c r="K483" s="736"/>
      <c r="L483" s="736"/>
      <c r="M483" s="736"/>
      <c r="N483" s="736"/>
      <c r="O483" s="736"/>
      <c r="P483" s="736"/>
      <c r="Q483" s="736"/>
      <c r="R483" s="736"/>
      <c r="S483" s="736"/>
      <c r="T483" s="736"/>
      <c r="U483" s="736"/>
      <c r="V483" s="736"/>
      <c r="W483" s="736"/>
      <c r="X483" s="736"/>
      <c r="Y483" s="736"/>
      <c r="Z483" s="736"/>
      <c r="AA483" s="736"/>
      <c r="AB483" s="736"/>
      <c r="AC483" s="736"/>
    </row>
    <row r="484" spans="1:64" ht="30" customHeight="1" x14ac:dyDescent="0.3">
      <c r="A484" s="729" t="s">
        <v>249</v>
      </c>
      <c r="B484" s="730"/>
      <c r="C484" s="730"/>
      <c r="D484" s="730"/>
      <c r="E484" s="730"/>
      <c r="F484" s="730"/>
      <c r="G484" s="730"/>
      <c r="H484" s="730"/>
      <c r="I484" s="730"/>
      <c r="J484" s="730"/>
      <c r="K484" s="730"/>
      <c r="L484" s="730"/>
      <c r="M484" s="730"/>
      <c r="N484" s="730"/>
      <c r="O484" s="730"/>
      <c r="P484" s="730"/>
      <c r="Q484" s="730"/>
      <c r="R484" s="730"/>
      <c r="S484" s="730"/>
      <c r="T484" s="730"/>
      <c r="U484" s="730"/>
      <c r="V484" s="730"/>
      <c r="W484" s="730"/>
      <c r="X484" s="731"/>
      <c r="Y484" s="732" t="s">
        <v>30</v>
      </c>
      <c r="Z484" s="733"/>
      <c r="AA484" s="733"/>
      <c r="AB484" s="734"/>
      <c r="AC484" s="363"/>
      <c r="AD484" s="6">
        <v>0</v>
      </c>
      <c r="BL484" s="337"/>
    </row>
    <row r="485" spans="1:64" ht="17.25" customHeight="1" x14ac:dyDescent="0.3">
      <c r="A485" s="354"/>
      <c r="B485" s="354"/>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Y485" s="364"/>
      <c r="Z485" s="364"/>
      <c r="AA485" s="364"/>
      <c r="AB485" s="364"/>
      <c r="AC485" s="365"/>
    </row>
    <row r="486" spans="1:64" ht="29.25" customHeight="1" x14ac:dyDescent="0.3">
      <c r="A486" s="634" t="s">
        <v>250</v>
      </c>
      <c r="B486" s="634"/>
      <c r="C486" s="634"/>
      <c r="D486" s="634"/>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c r="AA486" s="634"/>
      <c r="AB486" s="634"/>
      <c r="AC486" s="634"/>
      <c r="AD486" s="120"/>
    </row>
    <row r="487" spans="1:64" ht="60.75" customHeight="1" x14ac:dyDescent="0.3">
      <c r="A487" s="356"/>
      <c r="B487" s="356"/>
      <c r="C487" s="356"/>
      <c r="D487" s="356"/>
      <c r="E487" s="356"/>
      <c r="F487" s="356"/>
      <c r="G487" s="356"/>
      <c r="H487" s="356"/>
      <c r="I487" s="356"/>
      <c r="J487" s="752" t="s">
        <v>251</v>
      </c>
      <c r="K487" s="752"/>
      <c r="L487" s="752"/>
      <c r="M487" s="752"/>
      <c r="N487" s="752"/>
      <c r="O487" s="752"/>
      <c r="P487" s="752"/>
      <c r="Q487" s="752"/>
      <c r="R487" s="752"/>
      <c r="S487" s="752"/>
      <c r="T487" s="752" t="s">
        <v>252</v>
      </c>
      <c r="U487" s="752"/>
      <c r="V487" s="752"/>
      <c r="W487" s="752"/>
      <c r="X487" s="752"/>
      <c r="Y487" s="752"/>
      <c r="Z487" s="752"/>
      <c r="AA487" s="752"/>
      <c r="AB487" s="752"/>
      <c r="AC487" s="752"/>
      <c r="AE487" s="120" t="s">
        <v>197</v>
      </c>
    </row>
    <row r="488" spans="1:64" ht="51" customHeight="1" x14ac:dyDescent="0.3">
      <c r="A488" s="746" t="s">
        <v>253</v>
      </c>
      <c r="B488" s="747"/>
      <c r="C488" s="747"/>
      <c r="D488" s="747"/>
      <c r="E488" s="747"/>
      <c r="F488" s="747"/>
      <c r="G488" s="747"/>
      <c r="H488" s="747"/>
      <c r="I488" s="747"/>
      <c r="J488" s="728" t="s">
        <v>74</v>
      </c>
      <c r="K488" s="727"/>
      <c r="L488" s="727"/>
      <c r="M488" s="727"/>
      <c r="N488" s="727"/>
      <c r="O488" s="727"/>
      <c r="P488" s="727"/>
      <c r="Q488" s="727"/>
      <c r="R488" s="727"/>
      <c r="S488" s="366"/>
      <c r="T488" s="727" t="s">
        <v>75</v>
      </c>
      <c r="U488" s="727"/>
      <c r="V488" s="727"/>
      <c r="W488" s="727"/>
      <c r="X488" s="727"/>
      <c r="Y488" s="727"/>
      <c r="Z488" s="727"/>
      <c r="AA488" s="727"/>
      <c r="AB488" s="727"/>
      <c r="AC488" s="367"/>
      <c r="AD488" s="332">
        <v>0</v>
      </c>
      <c r="AE488" s="153">
        <f>IF(AD488="","",IF(OR(AD488=0, AD488=1,AD488=4,AD488=7),0,IF(OR(AD488=3,AD488=5),0.5,IF(AD488=2,0.25,1))))</f>
        <v>0</v>
      </c>
      <c r="AF488" s="123" t="s">
        <v>198</v>
      </c>
    </row>
    <row r="489" spans="1:64" ht="33.75" customHeight="1" x14ac:dyDescent="0.3">
      <c r="A489" s="748" t="s">
        <v>254</v>
      </c>
      <c r="B489" s="749"/>
      <c r="C489" s="749"/>
      <c r="D489" s="749"/>
      <c r="E489" s="749"/>
      <c r="F489" s="749"/>
      <c r="G489" s="749"/>
      <c r="H489" s="749"/>
      <c r="I489" s="749"/>
      <c r="J489" s="728" t="s">
        <v>235</v>
      </c>
      <c r="K489" s="727"/>
      <c r="L489" s="727"/>
      <c r="M489" s="727"/>
      <c r="N489" s="727"/>
      <c r="O489" s="727"/>
      <c r="P489" s="727"/>
      <c r="Q489" s="727"/>
      <c r="R489" s="727"/>
      <c r="S489" s="366"/>
      <c r="T489" s="727" t="s">
        <v>234</v>
      </c>
      <c r="U489" s="727"/>
      <c r="V489" s="727"/>
      <c r="W489" s="727"/>
      <c r="X489" s="727"/>
      <c r="Y489" s="727"/>
      <c r="Z489" s="727"/>
      <c r="AA489" s="727"/>
      <c r="AB489" s="727"/>
      <c r="AC489" s="367"/>
      <c r="AE489" s="153" t="str">
        <f>IF(AD488=0,"",AD488)</f>
        <v/>
      </c>
      <c r="AF489" s="123" t="s">
        <v>199</v>
      </c>
    </row>
    <row r="490" spans="1:64" ht="62.25" customHeight="1" x14ac:dyDescent="0.3">
      <c r="A490" s="750" t="s">
        <v>255</v>
      </c>
      <c r="B490" s="751"/>
      <c r="C490" s="751"/>
      <c r="D490" s="751"/>
      <c r="E490" s="751"/>
      <c r="F490" s="751"/>
      <c r="G490" s="751"/>
      <c r="H490" s="751"/>
      <c r="I490" s="751"/>
      <c r="J490" s="743" t="s">
        <v>236</v>
      </c>
      <c r="K490" s="744"/>
      <c r="L490" s="744"/>
      <c r="M490" s="744"/>
      <c r="N490" s="744"/>
      <c r="O490" s="744"/>
      <c r="P490" s="744"/>
      <c r="Q490" s="744"/>
      <c r="R490" s="744"/>
      <c r="S490" s="368"/>
      <c r="T490" s="744" t="s">
        <v>237</v>
      </c>
      <c r="U490" s="744"/>
      <c r="V490" s="744"/>
      <c r="W490" s="744"/>
      <c r="X490" s="744"/>
      <c r="Y490" s="744"/>
      <c r="Z490" s="744"/>
      <c r="AA490" s="744"/>
      <c r="AB490" s="744"/>
      <c r="AC490" s="369"/>
    </row>
    <row r="491" spans="1:64" x14ac:dyDescent="0.3">
      <c r="I491" s="179"/>
      <c r="J491" s="134"/>
      <c r="K491" s="134"/>
      <c r="L491" s="134"/>
      <c r="M491" s="134"/>
      <c r="N491" s="134"/>
      <c r="O491" s="134"/>
      <c r="P491" s="134"/>
      <c r="Q491" s="134"/>
      <c r="R491" s="134"/>
      <c r="S491" s="134"/>
      <c r="T491" s="134"/>
      <c r="U491" s="134"/>
      <c r="V491" s="134"/>
      <c r="W491" s="134"/>
      <c r="X491" s="134"/>
      <c r="Y491" s="134"/>
      <c r="Z491" s="134"/>
      <c r="AA491" s="134"/>
      <c r="AB491" s="134"/>
    </row>
    <row r="492" spans="1:64" ht="15" customHeight="1" x14ac:dyDescent="0.3">
      <c r="A492" s="695" t="s">
        <v>82</v>
      </c>
      <c r="B492" s="696"/>
      <c r="C492" s="696"/>
      <c r="D492" s="696"/>
      <c r="E492" s="696"/>
      <c r="F492" s="696"/>
      <c r="G492" s="696"/>
      <c r="H492" s="696"/>
      <c r="I492" s="696"/>
      <c r="J492" s="696"/>
      <c r="K492" s="696"/>
      <c r="L492" s="696"/>
      <c r="M492" s="696"/>
      <c r="N492" s="696"/>
      <c r="O492" s="696"/>
      <c r="P492" s="696"/>
      <c r="Q492" s="696"/>
      <c r="R492" s="696"/>
      <c r="S492" s="696"/>
      <c r="T492" s="696"/>
      <c r="U492" s="696"/>
      <c r="V492" s="696"/>
      <c r="W492" s="696"/>
      <c r="X492" s="696"/>
      <c r="Y492" s="696"/>
      <c r="Z492" s="696"/>
      <c r="AA492" s="696"/>
      <c r="AB492" s="696"/>
      <c r="AC492" s="697"/>
    </row>
    <row r="493" spans="1:64" x14ac:dyDescent="0.3">
      <c r="A493" s="642"/>
      <c r="B493" s="643"/>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4"/>
      <c r="AT493" s="324">
        <f>A493</f>
        <v>0</v>
      </c>
    </row>
    <row r="494" spans="1:64" x14ac:dyDescent="0.3">
      <c r="AC494" s="120"/>
    </row>
    <row r="495" spans="1:64" ht="45" customHeight="1" x14ac:dyDescent="0.3">
      <c r="A495" s="686" t="s">
        <v>231</v>
      </c>
      <c r="B495" s="687"/>
      <c r="C495" s="684" t="s">
        <v>310</v>
      </c>
      <c r="D495" s="684"/>
      <c r="E495" s="684"/>
      <c r="F495" s="684"/>
      <c r="G495" s="684"/>
      <c r="H495" s="684"/>
      <c r="I495" s="684"/>
      <c r="J495" s="684"/>
      <c r="K495" s="684"/>
      <c r="L495" s="684"/>
      <c r="M495" s="684"/>
      <c r="N495" s="684"/>
      <c r="O495" s="684"/>
      <c r="P495" s="684"/>
      <c r="Q495" s="684"/>
      <c r="R495" s="684"/>
      <c r="S495" s="684"/>
      <c r="T495" s="684"/>
      <c r="U495" s="684"/>
      <c r="V495" s="684"/>
      <c r="W495" s="684"/>
      <c r="X495" s="684"/>
      <c r="Y495" s="684"/>
      <c r="Z495" s="684"/>
      <c r="AA495" s="684"/>
      <c r="AB495" s="684"/>
      <c r="AC495" s="685"/>
    </row>
    <row r="496" spans="1:64" x14ac:dyDescent="0.3">
      <c r="AM496" s="120"/>
      <c r="AN496" s="120"/>
      <c r="AO496" s="120"/>
      <c r="AP496" s="120"/>
      <c r="AT496" s="120"/>
    </row>
    <row r="498" spans="1:68" x14ac:dyDescent="0.3">
      <c r="A498" s="166" t="s">
        <v>176</v>
      </c>
      <c r="B498" s="152" t="s">
        <v>132</v>
      </c>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M498" s="120"/>
      <c r="AN498" s="120"/>
      <c r="AO498" s="120"/>
      <c r="AP498" s="120"/>
      <c r="AT498" s="120"/>
    </row>
    <row r="499" spans="1:68" x14ac:dyDescent="0.3">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M499" s="120"/>
      <c r="AN499" s="120"/>
      <c r="AO499" s="120"/>
      <c r="AP499" s="120"/>
      <c r="AT499" s="120"/>
    </row>
    <row r="500" spans="1:68" ht="32.25" customHeight="1" x14ac:dyDescent="0.3">
      <c r="A500" s="745" t="s">
        <v>96</v>
      </c>
      <c r="B500" s="745"/>
      <c r="C500" s="745"/>
      <c r="D500" s="745"/>
      <c r="E500" s="745"/>
      <c r="F500" s="745"/>
      <c r="G500" s="745"/>
      <c r="H500" s="745"/>
      <c r="I500" s="745"/>
      <c r="J500" s="745"/>
      <c r="K500" s="745"/>
      <c r="L500" s="745"/>
      <c r="M500" s="745"/>
      <c r="N500" s="745"/>
      <c r="O500" s="745"/>
      <c r="P500" s="745"/>
      <c r="Q500" s="745"/>
      <c r="R500" s="745"/>
      <c r="S500" s="745"/>
      <c r="T500" s="745"/>
      <c r="U500" s="745"/>
      <c r="V500" s="745"/>
      <c r="W500" s="745"/>
      <c r="X500" s="745"/>
      <c r="Y500" s="745"/>
      <c r="Z500" s="745"/>
      <c r="AA500" s="745"/>
      <c r="AB500" s="745"/>
      <c r="AC500" s="745"/>
      <c r="AE500" s="120" t="s">
        <v>204</v>
      </c>
      <c r="AM500" s="120"/>
      <c r="AN500" s="120"/>
      <c r="AO500" s="120"/>
      <c r="AP500" s="120"/>
      <c r="AT500" s="120"/>
      <c r="BK500" s="382"/>
      <c r="BL500" s="382"/>
      <c r="BM500" s="382"/>
      <c r="BN500" s="382"/>
      <c r="BO500" s="382"/>
      <c r="BP500" s="382"/>
    </row>
    <row r="501" spans="1:68" ht="17.25" customHeight="1" x14ac:dyDescent="0.3">
      <c r="A501" s="716" t="s">
        <v>42</v>
      </c>
      <c r="B501" s="716"/>
      <c r="C501" s="716"/>
      <c r="D501" s="716"/>
      <c r="E501" s="716"/>
      <c r="F501" s="716"/>
      <c r="G501" s="716"/>
      <c r="H501" s="716"/>
      <c r="I501" s="716"/>
      <c r="J501" s="716"/>
      <c r="K501" s="716"/>
      <c r="L501" s="716"/>
      <c r="M501" s="716"/>
      <c r="N501" s="716"/>
      <c r="O501" s="716"/>
      <c r="P501" s="716"/>
      <c r="Q501" s="716"/>
      <c r="R501" s="716"/>
      <c r="S501" s="716"/>
      <c r="T501" s="716"/>
      <c r="U501" s="716"/>
      <c r="V501" s="716"/>
      <c r="W501" s="716"/>
      <c r="X501" s="716"/>
      <c r="Y501" s="700" t="s">
        <v>30</v>
      </c>
      <c r="Z501" s="722"/>
      <c r="AA501" s="722"/>
      <c r="AB501" s="722"/>
      <c r="AC501" s="145"/>
      <c r="AD501" s="6">
        <v>0</v>
      </c>
      <c r="AE501" s="153" t="str">
        <f>IF(AD501=1,AF501,IF(AND(OR(AD504=TRUE,AD505=TRUE,AD506=TRUE,AD507=TRUE,AD508=TRUE,AD509=TRUE),AD501=2),AF502,""))</f>
        <v/>
      </c>
      <c r="AF501" s="120">
        <v>0</v>
      </c>
      <c r="AM501" s="120"/>
      <c r="AN501" s="120"/>
      <c r="AO501" s="120"/>
      <c r="AP501" s="120"/>
      <c r="AT501" s="120"/>
    </row>
    <row r="502" spans="1:68" ht="17.25" customHeight="1" x14ac:dyDescent="0.3">
      <c r="A502" s="716" t="s">
        <v>43</v>
      </c>
      <c r="B502" s="716"/>
      <c r="C502" s="716"/>
      <c r="D502" s="716"/>
      <c r="E502" s="716"/>
      <c r="F502" s="716"/>
      <c r="G502" s="716"/>
      <c r="H502" s="716"/>
      <c r="I502" s="716"/>
      <c r="J502" s="716"/>
      <c r="K502" s="716"/>
      <c r="L502" s="716"/>
      <c r="M502" s="716"/>
      <c r="N502" s="716"/>
      <c r="O502" s="716"/>
      <c r="P502" s="716"/>
      <c r="Q502" s="716"/>
      <c r="R502" s="716"/>
      <c r="S502" s="716"/>
      <c r="T502" s="716"/>
      <c r="U502" s="716"/>
      <c r="V502" s="716"/>
      <c r="W502" s="716"/>
      <c r="X502" s="716"/>
      <c r="Y502" s="700" t="s">
        <v>36</v>
      </c>
      <c r="Z502" s="722"/>
      <c r="AA502" s="722"/>
      <c r="AB502" s="722"/>
      <c r="AC502" s="145"/>
      <c r="AF502" s="120">
        <v>1</v>
      </c>
      <c r="AM502" s="120"/>
      <c r="AN502" s="120"/>
      <c r="AO502" s="120"/>
      <c r="AP502" s="120"/>
      <c r="AT502" s="120"/>
    </row>
    <row r="503" spans="1:68" ht="18.75" customHeight="1" x14ac:dyDescent="0.3">
      <c r="A503" s="147"/>
      <c r="B503" s="168" t="s">
        <v>81</v>
      </c>
      <c r="C503" s="169"/>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1"/>
      <c r="Z503" s="171"/>
      <c r="AA503" s="171"/>
      <c r="AB503" s="171"/>
      <c r="AC503" s="129"/>
      <c r="AE503" s="120" t="s">
        <v>205</v>
      </c>
      <c r="AM503" s="120"/>
      <c r="AN503" s="120"/>
      <c r="AO503" s="120"/>
      <c r="AP503" s="120"/>
      <c r="AT503" s="120"/>
    </row>
    <row r="504" spans="1:68" ht="33.75" customHeight="1" x14ac:dyDescent="0.3">
      <c r="A504" s="147"/>
      <c r="B504" s="172"/>
      <c r="C504" s="707" t="s">
        <v>200</v>
      </c>
      <c r="D504" s="708"/>
      <c r="E504" s="708"/>
      <c r="F504" s="708"/>
      <c r="G504" s="708"/>
      <c r="H504" s="708"/>
      <c r="I504" s="708"/>
      <c r="J504" s="708"/>
      <c r="K504" s="708"/>
      <c r="L504" s="708"/>
      <c r="M504" s="708"/>
      <c r="N504" s="708"/>
      <c r="O504" s="708"/>
      <c r="P504" s="708"/>
      <c r="Q504" s="708"/>
      <c r="R504" s="708"/>
      <c r="S504" s="708"/>
      <c r="T504" s="708"/>
      <c r="U504" s="708"/>
      <c r="V504" s="708"/>
      <c r="W504" s="708"/>
      <c r="X504" s="708"/>
      <c r="Y504" s="173"/>
      <c r="Z504" s="173"/>
      <c r="AA504" s="173"/>
      <c r="AB504" s="174"/>
      <c r="AC504" s="175"/>
      <c r="AD504" s="6" t="b">
        <v>0</v>
      </c>
      <c r="AE504" s="133">
        <f>IF(AND(AD504=FALSE,AD505=FALSE,AD506=FALSE,AD507=FALSE,AD508=FALSE,AD509=FALSE),0,1)</f>
        <v>0</v>
      </c>
      <c r="AF504" s="120" t="s">
        <v>206</v>
      </c>
      <c r="AM504" s="120"/>
      <c r="AN504" s="120"/>
      <c r="AO504" s="120"/>
      <c r="AP504" s="120"/>
      <c r="AT504" s="120"/>
    </row>
    <row r="505" spans="1:68" ht="45" customHeight="1" x14ac:dyDescent="0.3">
      <c r="A505" s="134"/>
      <c r="B505" s="172"/>
      <c r="C505" s="707" t="s">
        <v>201</v>
      </c>
      <c r="D505" s="708"/>
      <c r="E505" s="708"/>
      <c r="F505" s="708"/>
      <c r="G505" s="708"/>
      <c r="H505" s="708"/>
      <c r="I505" s="708"/>
      <c r="J505" s="708"/>
      <c r="K505" s="708"/>
      <c r="L505" s="708"/>
      <c r="M505" s="708"/>
      <c r="N505" s="708"/>
      <c r="O505" s="708"/>
      <c r="P505" s="708"/>
      <c r="Q505" s="708"/>
      <c r="R505" s="708"/>
      <c r="S505" s="708"/>
      <c r="T505" s="708"/>
      <c r="U505" s="708"/>
      <c r="V505" s="708"/>
      <c r="W505" s="708"/>
      <c r="X505" s="708"/>
      <c r="Y505" s="173"/>
      <c r="Z505" s="173"/>
      <c r="AA505" s="173"/>
      <c r="AB505" s="174"/>
      <c r="AC505" s="176"/>
      <c r="AD505" s="6" t="b">
        <v>0</v>
      </c>
      <c r="AM505" s="120"/>
      <c r="AN505" s="120"/>
      <c r="AO505" s="120"/>
      <c r="AP505" s="120"/>
      <c r="AT505" s="120"/>
    </row>
    <row r="506" spans="1:68" ht="47.25" customHeight="1" x14ac:dyDescent="0.3">
      <c r="A506" s="147"/>
      <c r="B506" s="172"/>
      <c r="C506" s="707" t="s">
        <v>202</v>
      </c>
      <c r="D506" s="708"/>
      <c r="E506" s="708"/>
      <c r="F506" s="708"/>
      <c r="G506" s="708"/>
      <c r="H506" s="708"/>
      <c r="I506" s="708"/>
      <c r="J506" s="708"/>
      <c r="K506" s="708"/>
      <c r="L506" s="708"/>
      <c r="M506" s="708"/>
      <c r="N506" s="708"/>
      <c r="O506" s="708"/>
      <c r="P506" s="708"/>
      <c r="Q506" s="708"/>
      <c r="R506" s="708"/>
      <c r="S506" s="708"/>
      <c r="T506" s="708"/>
      <c r="U506" s="708"/>
      <c r="V506" s="708"/>
      <c r="W506" s="708"/>
      <c r="X506" s="708"/>
      <c r="Y506" s="173"/>
      <c r="Z506" s="173"/>
      <c r="AA506" s="173"/>
      <c r="AB506" s="174"/>
      <c r="AC506" s="176"/>
      <c r="AD506" s="119" t="b">
        <v>0</v>
      </c>
      <c r="AM506" s="120"/>
      <c r="AN506" s="120"/>
      <c r="AO506" s="120"/>
      <c r="AP506" s="120"/>
      <c r="AT506" s="120"/>
    </row>
    <row r="507" spans="1:68" ht="17.25" customHeight="1" x14ac:dyDescent="0.3">
      <c r="A507" s="147"/>
      <c r="B507" s="172"/>
      <c r="C507" s="707" t="s">
        <v>203</v>
      </c>
      <c r="D507" s="708"/>
      <c r="E507" s="708"/>
      <c r="F507" s="708"/>
      <c r="G507" s="708"/>
      <c r="H507" s="708"/>
      <c r="I507" s="708"/>
      <c r="J507" s="708"/>
      <c r="K507" s="708"/>
      <c r="L507" s="708"/>
      <c r="M507" s="708"/>
      <c r="N507" s="708"/>
      <c r="O507" s="708"/>
      <c r="P507" s="708"/>
      <c r="Q507" s="708"/>
      <c r="R507" s="708"/>
      <c r="S507" s="708"/>
      <c r="T507" s="708"/>
      <c r="U507" s="708"/>
      <c r="V507" s="708"/>
      <c r="W507" s="708"/>
      <c r="X507" s="708"/>
      <c r="Y507" s="173"/>
      <c r="Z507" s="173"/>
      <c r="AA507" s="173"/>
      <c r="AB507" s="174"/>
      <c r="AC507" s="176"/>
      <c r="AD507" s="6" t="b">
        <v>0</v>
      </c>
      <c r="AM507" s="120"/>
      <c r="AN507" s="120"/>
      <c r="AO507" s="120"/>
      <c r="AP507" s="120"/>
      <c r="AT507" s="120"/>
    </row>
    <row r="508" spans="1:68" ht="48" customHeight="1" x14ac:dyDescent="0.3">
      <c r="A508" s="147"/>
      <c r="B508" s="172"/>
      <c r="C508" s="707" t="s">
        <v>230</v>
      </c>
      <c r="D508" s="708"/>
      <c r="E508" s="708"/>
      <c r="F508" s="708"/>
      <c r="G508" s="708"/>
      <c r="H508" s="708"/>
      <c r="I508" s="708"/>
      <c r="J508" s="708"/>
      <c r="K508" s="708"/>
      <c r="L508" s="708"/>
      <c r="M508" s="708"/>
      <c r="N508" s="708"/>
      <c r="O508" s="708"/>
      <c r="P508" s="708"/>
      <c r="Q508" s="708"/>
      <c r="R508" s="708"/>
      <c r="S508" s="708"/>
      <c r="T508" s="708"/>
      <c r="U508" s="708"/>
      <c r="V508" s="708"/>
      <c r="W508" s="708"/>
      <c r="X508" s="708"/>
      <c r="Y508" s="708"/>
      <c r="Z508" s="173"/>
      <c r="AA508" s="173"/>
      <c r="AB508" s="174"/>
      <c r="AC508" s="176"/>
      <c r="AD508" s="6" t="b">
        <v>0</v>
      </c>
      <c r="AM508" s="120"/>
      <c r="AN508" s="120"/>
      <c r="AO508" s="120"/>
      <c r="AP508" s="120"/>
      <c r="AT508" s="120"/>
    </row>
    <row r="509" spans="1:68" ht="17.25" customHeight="1" x14ac:dyDescent="0.3">
      <c r="A509" s="147"/>
      <c r="B509" s="172"/>
      <c r="C509" s="707" t="s">
        <v>80</v>
      </c>
      <c r="D509" s="708"/>
      <c r="E509" s="708"/>
      <c r="F509" s="708"/>
      <c r="G509" s="708"/>
      <c r="H509" s="708"/>
      <c r="I509" s="708"/>
      <c r="J509" s="708"/>
      <c r="K509" s="708"/>
      <c r="L509" s="708"/>
      <c r="M509" s="708"/>
      <c r="N509" s="708"/>
      <c r="O509" s="708"/>
      <c r="P509" s="708"/>
      <c r="Q509" s="708"/>
      <c r="R509" s="708"/>
      <c r="S509" s="708"/>
      <c r="T509" s="708"/>
      <c r="U509" s="708"/>
      <c r="V509" s="708"/>
      <c r="W509" s="708"/>
      <c r="X509" s="708"/>
      <c r="Y509" s="173"/>
      <c r="Z509" s="173"/>
      <c r="AA509" s="173"/>
      <c r="AB509" s="174"/>
      <c r="AC509" s="176"/>
      <c r="AD509" s="6" t="b">
        <v>0</v>
      </c>
      <c r="AM509" s="120"/>
      <c r="AN509" s="120"/>
      <c r="AO509" s="120"/>
      <c r="AP509" s="120"/>
      <c r="AT509" s="120"/>
    </row>
    <row r="510" spans="1:68" ht="12.75" customHeight="1" x14ac:dyDescent="0.3">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c r="AA510" s="268"/>
      <c r="AB510" s="268"/>
      <c r="AC510" s="268"/>
      <c r="AE510" s="177"/>
    </row>
    <row r="511" spans="1:68" ht="15" customHeight="1" x14ac:dyDescent="0.3">
      <c r="A511" s="695" t="s">
        <v>82</v>
      </c>
      <c r="B511" s="696"/>
      <c r="C511" s="696"/>
      <c r="D511" s="696"/>
      <c r="E511" s="696"/>
      <c r="F511" s="696"/>
      <c r="G511" s="696"/>
      <c r="H511" s="696"/>
      <c r="I511" s="696"/>
      <c r="J511" s="696"/>
      <c r="K511" s="696"/>
      <c r="L511" s="696"/>
      <c r="M511" s="696"/>
      <c r="N511" s="696"/>
      <c r="O511" s="696"/>
      <c r="P511" s="696"/>
      <c r="Q511" s="696"/>
      <c r="R511" s="696"/>
      <c r="S511" s="696"/>
      <c r="T511" s="696"/>
      <c r="U511" s="696"/>
      <c r="V511" s="696"/>
      <c r="W511" s="696"/>
      <c r="X511" s="696"/>
      <c r="Y511" s="696"/>
      <c r="Z511" s="696"/>
      <c r="AA511" s="696"/>
      <c r="AB511" s="696"/>
      <c r="AC511" s="697"/>
    </row>
    <row r="512" spans="1:68" x14ac:dyDescent="0.3">
      <c r="A512" s="642"/>
      <c r="B512" s="643"/>
      <c r="C512" s="643"/>
      <c r="D512" s="643"/>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4"/>
      <c r="AT512" s="324">
        <f>A512</f>
        <v>0</v>
      </c>
    </row>
    <row r="513" spans="1:64" x14ac:dyDescent="0.3">
      <c r="AC513" s="120"/>
    </row>
    <row r="514" spans="1:64" ht="45" customHeight="1" x14ac:dyDescent="0.3">
      <c r="A514" s="686" t="s">
        <v>231</v>
      </c>
      <c r="B514" s="687"/>
      <c r="C514" s="684" t="s">
        <v>311</v>
      </c>
      <c r="D514" s="684"/>
      <c r="E514" s="684"/>
      <c r="F514" s="684"/>
      <c r="G514" s="684"/>
      <c r="H514" s="684"/>
      <c r="I514" s="684"/>
      <c r="J514" s="684"/>
      <c r="K514" s="684"/>
      <c r="L514" s="684"/>
      <c r="M514" s="684"/>
      <c r="N514" s="684"/>
      <c r="O514" s="684"/>
      <c r="P514" s="684"/>
      <c r="Q514" s="684"/>
      <c r="R514" s="684"/>
      <c r="S514" s="684"/>
      <c r="T514" s="684"/>
      <c r="U514" s="684"/>
      <c r="V514" s="684"/>
      <c r="W514" s="684"/>
      <c r="X514" s="684"/>
      <c r="Y514" s="684"/>
      <c r="Z514" s="684"/>
      <c r="AA514" s="684"/>
      <c r="AB514" s="684"/>
      <c r="AC514" s="685"/>
    </row>
    <row r="515" spans="1:64" ht="15" customHeight="1" x14ac:dyDescent="0.3"/>
    <row r="516" spans="1:64" ht="13.5" customHeight="1" x14ac:dyDescent="0.3"/>
    <row r="517" spans="1:64" x14ac:dyDescent="0.3">
      <c r="A517" s="152" t="s">
        <v>175</v>
      </c>
      <c r="B517" s="718" t="s">
        <v>174</v>
      </c>
      <c r="C517" s="718"/>
      <c r="D517" s="718"/>
      <c r="E517" s="718"/>
      <c r="F517" s="718"/>
      <c r="G517" s="718"/>
      <c r="H517" s="718"/>
      <c r="I517" s="718"/>
      <c r="J517" s="718"/>
      <c r="K517" s="718"/>
      <c r="L517" s="718"/>
      <c r="M517" s="718"/>
      <c r="N517" s="718"/>
      <c r="O517" s="718"/>
      <c r="P517" s="718"/>
      <c r="Q517" s="718"/>
      <c r="R517" s="718"/>
      <c r="S517" s="718"/>
      <c r="T517" s="718"/>
      <c r="U517" s="718"/>
      <c r="V517" s="718"/>
      <c r="W517" s="718"/>
      <c r="X517" s="718"/>
      <c r="Y517" s="718"/>
      <c r="Z517" s="718"/>
      <c r="AA517" s="718"/>
      <c r="AB517" s="718"/>
      <c r="AC517" s="718"/>
    </row>
    <row r="518" spans="1:64" x14ac:dyDescent="0.3">
      <c r="Q518" s="157"/>
    </row>
    <row r="519" spans="1:64" ht="33" customHeight="1" x14ac:dyDescent="0.3">
      <c r="A519" s="745" t="s">
        <v>173</v>
      </c>
      <c r="B519" s="745"/>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c r="AA519" s="745"/>
      <c r="AB519" s="745"/>
      <c r="AC519" s="745"/>
      <c r="BL519" s="382"/>
    </row>
    <row r="520" spans="1:64" ht="27.75" customHeight="1" x14ac:dyDescent="0.3">
      <c r="A520" s="717" t="s">
        <v>91</v>
      </c>
      <c r="B520" s="689"/>
      <c r="C520" s="689"/>
      <c r="D520" s="689"/>
      <c r="E520" s="689"/>
      <c r="F520" s="689"/>
      <c r="G520" s="689"/>
      <c r="H520" s="689"/>
      <c r="I520" s="689"/>
      <c r="J520" s="689"/>
      <c r="K520" s="689"/>
      <c r="L520" s="689"/>
      <c r="M520" s="689"/>
      <c r="N520" s="689"/>
      <c r="O520" s="689"/>
      <c r="P520" s="689"/>
      <c r="Q520" s="689"/>
      <c r="R520" s="689"/>
      <c r="S520" s="689"/>
      <c r="T520" s="689"/>
      <c r="U520" s="689"/>
      <c r="V520" s="689"/>
      <c r="W520" s="689"/>
      <c r="X520" s="690"/>
      <c r="Y520" s="635" t="s">
        <v>35</v>
      </c>
      <c r="Z520" s="636"/>
      <c r="AA520" s="636"/>
      <c r="AB520" s="637"/>
      <c r="AC520" s="145"/>
      <c r="AD520" s="6">
        <v>0</v>
      </c>
      <c r="AE520" s="153" t="str">
        <f>IF(AD520=1,AF520,IF(AD520=2,AF521,IF(AD520=3,AF522,IF(AD520=4,AF523,""))))</f>
        <v/>
      </c>
      <c r="AF520" s="120">
        <v>-1</v>
      </c>
    </row>
    <row r="521" spans="1:64" ht="74.25" customHeight="1" x14ac:dyDescent="0.3">
      <c r="A521" s="717" t="s">
        <v>92</v>
      </c>
      <c r="B521" s="689"/>
      <c r="C521" s="689"/>
      <c r="D521" s="689"/>
      <c r="E521" s="689"/>
      <c r="F521" s="689"/>
      <c r="G521" s="689"/>
      <c r="H521" s="689"/>
      <c r="I521" s="689"/>
      <c r="J521" s="689"/>
      <c r="K521" s="689"/>
      <c r="L521" s="689"/>
      <c r="M521" s="689"/>
      <c r="N521" s="689"/>
      <c r="O521" s="689"/>
      <c r="P521" s="689"/>
      <c r="Q521" s="689"/>
      <c r="R521" s="689"/>
      <c r="S521" s="689"/>
      <c r="T521" s="689"/>
      <c r="U521" s="689"/>
      <c r="V521" s="689"/>
      <c r="W521" s="689"/>
      <c r="X521" s="690"/>
      <c r="Y521" s="635" t="s">
        <v>30</v>
      </c>
      <c r="Z521" s="636"/>
      <c r="AA521" s="636"/>
      <c r="AB521" s="637"/>
      <c r="AC521" s="145"/>
      <c r="AF521" s="120">
        <v>0</v>
      </c>
    </row>
    <row r="522" spans="1:64" ht="31.5" customHeight="1" x14ac:dyDescent="0.3">
      <c r="A522" s="717" t="s">
        <v>93</v>
      </c>
      <c r="B522" s="689"/>
      <c r="C522" s="689"/>
      <c r="D522" s="689"/>
      <c r="E522" s="689"/>
      <c r="F522" s="689"/>
      <c r="G522" s="689"/>
      <c r="H522" s="689"/>
      <c r="I522" s="689"/>
      <c r="J522" s="689"/>
      <c r="K522" s="689"/>
      <c r="L522" s="689"/>
      <c r="M522" s="689"/>
      <c r="N522" s="689"/>
      <c r="O522" s="689"/>
      <c r="P522" s="689"/>
      <c r="Q522" s="689"/>
      <c r="R522" s="689"/>
      <c r="S522" s="689"/>
      <c r="T522" s="689"/>
      <c r="U522" s="689"/>
      <c r="V522" s="689"/>
      <c r="W522" s="689"/>
      <c r="X522" s="690"/>
      <c r="Y522" s="635" t="s">
        <v>32</v>
      </c>
      <c r="Z522" s="636"/>
      <c r="AA522" s="636"/>
      <c r="AB522" s="637"/>
      <c r="AC522" s="145"/>
      <c r="AF522" s="120">
        <v>0.5</v>
      </c>
    </row>
    <row r="523" spans="1:64" ht="30" customHeight="1" x14ac:dyDescent="0.3">
      <c r="A523" s="717" t="s">
        <v>168</v>
      </c>
      <c r="B523" s="689"/>
      <c r="C523" s="689"/>
      <c r="D523" s="689"/>
      <c r="E523" s="689"/>
      <c r="F523" s="689"/>
      <c r="G523" s="689"/>
      <c r="H523" s="689"/>
      <c r="I523" s="689"/>
      <c r="J523" s="689"/>
      <c r="K523" s="689"/>
      <c r="L523" s="689"/>
      <c r="M523" s="689"/>
      <c r="N523" s="689"/>
      <c r="O523" s="689"/>
      <c r="P523" s="689"/>
      <c r="Q523" s="689"/>
      <c r="R523" s="689"/>
      <c r="S523" s="689"/>
      <c r="T523" s="689"/>
      <c r="U523" s="689"/>
      <c r="V523" s="689"/>
      <c r="W523" s="689"/>
      <c r="X523" s="690"/>
      <c r="Y523" s="635" t="s">
        <v>36</v>
      </c>
      <c r="Z523" s="636"/>
      <c r="AA523" s="636"/>
      <c r="AB523" s="637"/>
      <c r="AC523" s="145"/>
      <c r="AF523" s="120">
        <v>1</v>
      </c>
    </row>
    <row r="525" spans="1:64" ht="15" customHeight="1" x14ac:dyDescent="0.3">
      <c r="A525" s="695" t="s">
        <v>82</v>
      </c>
      <c r="B525" s="696"/>
      <c r="C525" s="696"/>
      <c r="D525" s="696"/>
      <c r="E525" s="696"/>
      <c r="F525" s="696"/>
      <c r="G525" s="696"/>
      <c r="H525" s="696"/>
      <c r="I525" s="696"/>
      <c r="J525" s="696"/>
      <c r="K525" s="696"/>
      <c r="L525" s="696"/>
      <c r="M525" s="696"/>
      <c r="N525" s="696"/>
      <c r="O525" s="696"/>
      <c r="P525" s="696"/>
      <c r="Q525" s="696"/>
      <c r="R525" s="696"/>
      <c r="S525" s="696"/>
      <c r="T525" s="696"/>
      <c r="U525" s="696"/>
      <c r="V525" s="696"/>
      <c r="W525" s="696"/>
      <c r="X525" s="696"/>
      <c r="Y525" s="696"/>
      <c r="Z525" s="696"/>
      <c r="AA525" s="696"/>
      <c r="AB525" s="696"/>
      <c r="AC525" s="697"/>
    </row>
    <row r="526" spans="1:64" x14ac:dyDescent="0.3">
      <c r="A526" s="642"/>
      <c r="B526" s="643"/>
      <c r="C526" s="643"/>
      <c r="D526" s="643"/>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4"/>
      <c r="AT526" s="324">
        <f>A526</f>
        <v>0</v>
      </c>
    </row>
    <row r="527" spans="1:64" x14ac:dyDescent="0.3">
      <c r="AC527" s="120"/>
    </row>
    <row r="528" spans="1:64" ht="45" customHeight="1" x14ac:dyDescent="0.3">
      <c r="A528" s="686" t="s">
        <v>231</v>
      </c>
      <c r="B528" s="687"/>
      <c r="C528" s="684" t="s">
        <v>312</v>
      </c>
      <c r="D528" s="684"/>
      <c r="E528" s="684"/>
      <c r="F528" s="684"/>
      <c r="G528" s="684"/>
      <c r="H528" s="684"/>
      <c r="I528" s="684"/>
      <c r="J528" s="684"/>
      <c r="K528" s="684"/>
      <c r="L528" s="684"/>
      <c r="M528" s="684"/>
      <c r="N528" s="684"/>
      <c r="O528" s="684"/>
      <c r="P528" s="684"/>
      <c r="Q528" s="684"/>
      <c r="R528" s="684"/>
      <c r="S528" s="684"/>
      <c r="T528" s="684"/>
      <c r="U528" s="684"/>
      <c r="V528" s="684"/>
      <c r="W528" s="684"/>
      <c r="X528" s="684"/>
      <c r="Y528" s="684"/>
      <c r="Z528" s="684"/>
      <c r="AA528" s="684"/>
      <c r="AB528" s="684"/>
      <c r="AC528" s="685"/>
    </row>
    <row r="529" spans="1:46" x14ac:dyDescent="0.3">
      <c r="AM529" s="120"/>
      <c r="AN529" s="120"/>
      <c r="AO529" s="120"/>
      <c r="AP529" s="120"/>
      <c r="AT529" s="120"/>
    </row>
    <row r="531" spans="1:46" x14ac:dyDescent="0.3">
      <c r="A531" s="849" t="s">
        <v>308</v>
      </c>
      <c r="B531" s="849"/>
      <c r="C531" s="849"/>
      <c r="D531" s="849"/>
      <c r="E531" s="849"/>
      <c r="F531" s="849"/>
      <c r="G531" s="849"/>
      <c r="H531" s="849"/>
      <c r="I531" s="849"/>
      <c r="J531" s="849"/>
      <c r="K531" s="849"/>
      <c r="L531" s="849"/>
      <c r="M531" s="849"/>
      <c r="N531" s="849"/>
      <c r="O531" s="849"/>
      <c r="P531" s="849"/>
      <c r="Q531" s="849"/>
      <c r="R531" s="849"/>
      <c r="S531" s="849"/>
      <c r="T531" s="849"/>
      <c r="U531" s="849"/>
      <c r="V531" s="849"/>
      <c r="W531" s="849"/>
      <c r="X531" s="849"/>
      <c r="Y531" s="849"/>
      <c r="Z531" s="849"/>
      <c r="AA531" s="849"/>
      <c r="AB531" s="849"/>
      <c r="AC531" s="849"/>
      <c r="AM531" s="120"/>
      <c r="AN531" s="120"/>
      <c r="AO531" s="120"/>
      <c r="AP531" s="120"/>
      <c r="AT531" s="120"/>
    </row>
    <row r="532" spans="1:46" x14ac:dyDescent="0.3">
      <c r="Q532" s="157"/>
      <c r="AM532" s="120"/>
      <c r="AN532" s="120"/>
      <c r="AO532" s="120"/>
      <c r="AP532" s="120"/>
      <c r="AT532" s="120"/>
    </row>
    <row r="533" spans="1:46" ht="39" customHeight="1" x14ac:dyDescent="0.3">
      <c r="A533" s="783" t="s">
        <v>183</v>
      </c>
      <c r="B533" s="783"/>
      <c r="C533" s="783"/>
      <c r="D533" s="783"/>
      <c r="E533" s="783"/>
      <c r="F533" s="783"/>
      <c r="G533" s="783"/>
      <c r="H533" s="783"/>
      <c r="I533" s="783"/>
      <c r="J533" s="783"/>
      <c r="K533" s="783"/>
      <c r="L533" s="783"/>
      <c r="M533" s="783"/>
      <c r="N533" s="783"/>
      <c r="O533" s="783"/>
      <c r="P533" s="783"/>
      <c r="Q533" s="783"/>
      <c r="R533" s="783"/>
      <c r="S533" s="783"/>
      <c r="T533" s="783"/>
      <c r="U533" s="783"/>
      <c r="V533" s="783"/>
      <c r="W533" s="783"/>
      <c r="X533" s="783"/>
      <c r="Y533" s="783"/>
      <c r="Z533" s="783"/>
      <c r="AA533" s="783"/>
      <c r="AB533" s="783"/>
      <c r="AC533" s="783"/>
      <c r="AG533" s="178" t="s">
        <v>102</v>
      </c>
      <c r="AH533" s="179"/>
      <c r="AI533" s="179"/>
      <c r="AJ533" s="179"/>
      <c r="AK533" s="180"/>
      <c r="AM533" s="120"/>
      <c r="AN533" s="120"/>
      <c r="AO533" s="120"/>
      <c r="AP533" s="120"/>
      <c r="AT533" s="120"/>
    </row>
    <row r="534" spans="1:46" ht="37.5" customHeight="1" x14ac:dyDescent="0.3">
      <c r="A534" s="688" t="s">
        <v>184</v>
      </c>
      <c r="B534" s="689"/>
      <c r="C534" s="689"/>
      <c r="D534" s="689"/>
      <c r="E534" s="689"/>
      <c r="F534" s="689"/>
      <c r="G534" s="689"/>
      <c r="H534" s="689"/>
      <c r="I534" s="689"/>
      <c r="J534" s="689"/>
      <c r="K534" s="689"/>
      <c r="L534" s="689"/>
      <c r="M534" s="689"/>
      <c r="N534" s="689"/>
      <c r="O534" s="689"/>
      <c r="P534" s="689"/>
      <c r="Q534" s="689"/>
      <c r="R534" s="689"/>
      <c r="S534" s="689"/>
      <c r="T534" s="689"/>
      <c r="U534" s="689"/>
      <c r="V534" s="689"/>
      <c r="W534" s="689"/>
      <c r="X534" s="689"/>
      <c r="Y534" s="690"/>
      <c r="Z534" s="765" t="s">
        <v>48</v>
      </c>
      <c r="AA534" s="766"/>
      <c r="AB534" s="766"/>
      <c r="AC534" s="767"/>
      <c r="AD534" s="276" t="s">
        <v>212</v>
      </c>
      <c r="AF534" s="151"/>
      <c r="AG534" s="181" t="s">
        <v>100</v>
      </c>
      <c r="AH534" s="275" t="s">
        <v>97</v>
      </c>
      <c r="AI534" s="275"/>
      <c r="AJ534" s="278" t="s">
        <v>99</v>
      </c>
      <c r="AK534" s="182"/>
      <c r="AM534" s="120"/>
      <c r="AN534" s="120"/>
      <c r="AO534" s="120"/>
      <c r="AP534" s="120"/>
      <c r="AT534" s="120"/>
    </row>
    <row r="535" spans="1:46" ht="22.5" customHeight="1" x14ac:dyDescent="0.3">
      <c r="A535" s="183"/>
      <c r="B535" s="774" t="s">
        <v>33</v>
      </c>
      <c r="C535" s="775"/>
      <c r="D535" s="775"/>
      <c r="E535" s="775"/>
      <c r="F535" s="775"/>
      <c r="G535" s="775"/>
      <c r="H535" s="775"/>
      <c r="I535" s="775"/>
      <c r="J535" s="775"/>
      <c r="K535" s="184"/>
      <c r="L535" s="185"/>
      <c r="M535" s="183"/>
      <c r="N535" s="774" t="s">
        <v>46</v>
      </c>
      <c r="O535" s="775"/>
      <c r="P535" s="775"/>
      <c r="Q535" s="775"/>
      <c r="R535" s="775"/>
      <c r="S535" s="775"/>
      <c r="T535" s="775"/>
      <c r="U535" s="775"/>
      <c r="V535" s="775"/>
      <c r="W535" s="775"/>
      <c r="X535" s="775"/>
      <c r="Y535" s="775"/>
      <c r="Z535" s="768"/>
      <c r="AA535" s="769"/>
      <c r="AB535" s="769"/>
      <c r="AC535" s="770"/>
      <c r="AD535" s="211" t="b">
        <v>0</v>
      </c>
      <c r="AE535" s="204" t="b">
        <v>0</v>
      </c>
      <c r="AG535" s="279" t="str">
        <f>IF(AJ535="","",IF(LEN(AJ535)=2,-0.5,-1))</f>
        <v/>
      </c>
      <c r="AH535" s="277" t="str">
        <f>IF(AD535=FALSE,"","1;")</f>
        <v/>
      </c>
      <c r="AI535" s="277" t="str">
        <f>IF(AE535=FALSE,"","4;")</f>
        <v/>
      </c>
      <c r="AJ535" s="153" t="str">
        <f>CONCATENATE(AH535,AH536,AH537,AI535,AI536,AI537)</f>
        <v/>
      </c>
      <c r="AK535" s="182"/>
      <c r="AM535" s="120"/>
      <c r="AN535" s="120"/>
      <c r="AO535" s="120"/>
      <c r="AP535" s="120"/>
      <c r="AT535" s="120"/>
    </row>
    <row r="536" spans="1:46" ht="22.5" customHeight="1" x14ac:dyDescent="0.3">
      <c r="A536" s="183"/>
      <c r="B536" s="774" t="s">
        <v>44</v>
      </c>
      <c r="C536" s="775"/>
      <c r="D536" s="775"/>
      <c r="E536" s="775"/>
      <c r="F536" s="775"/>
      <c r="G536" s="775"/>
      <c r="H536" s="775"/>
      <c r="I536" s="775"/>
      <c r="J536" s="775"/>
      <c r="K536" s="184"/>
      <c r="L536" s="185"/>
      <c r="M536" s="183"/>
      <c r="N536" s="774" t="s">
        <v>47</v>
      </c>
      <c r="O536" s="775"/>
      <c r="P536" s="775"/>
      <c r="Q536" s="775"/>
      <c r="R536" s="775"/>
      <c r="S536" s="775"/>
      <c r="T536" s="775"/>
      <c r="U536" s="775"/>
      <c r="V536" s="775"/>
      <c r="W536" s="775"/>
      <c r="X536" s="775"/>
      <c r="Y536" s="775"/>
      <c r="Z536" s="768"/>
      <c r="AA536" s="769"/>
      <c r="AB536" s="769"/>
      <c r="AC536" s="770"/>
      <c r="AD536" s="212" t="b">
        <v>0</v>
      </c>
      <c r="AE536" s="205" t="b">
        <v>0</v>
      </c>
      <c r="AG536" s="186"/>
      <c r="AH536" s="277" t="str">
        <f>IF(AD536=FALSE,"","2;")</f>
        <v/>
      </c>
      <c r="AI536" s="277" t="str">
        <f>IF(AE536=FALSE,"","5;")</f>
        <v/>
      </c>
      <c r="AJ536" s="134"/>
      <c r="AK536" s="669" t="s">
        <v>103</v>
      </c>
      <c r="AM536" s="120"/>
      <c r="AN536" s="120"/>
      <c r="AO536" s="120"/>
      <c r="AP536" s="120"/>
      <c r="AT536" s="120"/>
    </row>
    <row r="537" spans="1:46" ht="34.5" customHeight="1" x14ac:dyDescent="0.3">
      <c r="A537" s="187"/>
      <c r="B537" s="778" t="s">
        <v>45</v>
      </c>
      <c r="C537" s="779"/>
      <c r="D537" s="779"/>
      <c r="E537" s="779"/>
      <c r="F537" s="779"/>
      <c r="G537" s="779"/>
      <c r="H537" s="779"/>
      <c r="I537" s="779"/>
      <c r="J537" s="779"/>
      <c r="K537" s="188"/>
      <c r="L537" s="189"/>
      <c r="M537" s="187"/>
      <c r="N537" s="778" t="s">
        <v>37</v>
      </c>
      <c r="O537" s="779"/>
      <c r="P537" s="779"/>
      <c r="Q537" s="779"/>
      <c r="R537" s="779"/>
      <c r="S537" s="779"/>
      <c r="T537" s="779"/>
      <c r="U537" s="779"/>
      <c r="V537" s="779"/>
      <c r="W537" s="779"/>
      <c r="X537" s="779"/>
      <c r="Y537" s="775"/>
      <c r="Z537" s="771"/>
      <c r="AA537" s="772"/>
      <c r="AB537" s="772"/>
      <c r="AC537" s="773"/>
      <c r="AD537" s="213" t="b">
        <v>0</v>
      </c>
      <c r="AE537" s="206" t="b">
        <v>0</v>
      </c>
      <c r="AG537" s="186"/>
      <c r="AH537" s="277" t="str">
        <f>IF(AD537=FALSE,"","3;")</f>
        <v/>
      </c>
      <c r="AI537" s="277" t="str">
        <f>IF(AE537=FALSE,"","6;")</f>
        <v/>
      </c>
      <c r="AJ537" s="134"/>
      <c r="AK537" s="670"/>
      <c r="AM537" s="120"/>
      <c r="AN537" s="120"/>
      <c r="AO537" s="120"/>
      <c r="AP537" s="120"/>
      <c r="AT537" s="120"/>
    </row>
    <row r="538" spans="1:46" ht="40.5" customHeight="1" x14ac:dyDescent="0.3">
      <c r="A538" s="191"/>
      <c r="B538" s="776" t="s">
        <v>185</v>
      </c>
      <c r="C538" s="776"/>
      <c r="D538" s="776"/>
      <c r="E538" s="776"/>
      <c r="F538" s="776"/>
      <c r="G538" s="776"/>
      <c r="H538" s="776"/>
      <c r="I538" s="776"/>
      <c r="J538" s="776"/>
      <c r="K538" s="776"/>
      <c r="L538" s="776"/>
      <c r="M538" s="776"/>
      <c r="N538" s="776"/>
      <c r="O538" s="776"/>
      <c r="P538" s="776"/>
      <c r="Q538" s="776"/>
      <c r="R538" s="776"/>
      <c r="S538" s="776"/>
      <c r="T538" s="776"/>
      <c r="U538" s="776"/>
      <c r="V538" s="776"/>
      <c r="W538" s="776"/>
      <c r="X538" s="776"/>
      <c r="Y538" s="777"/>
      <c r="Z538" s="780" t="s">
        <v>30</v>
      </c>
      <c r="AA538" s="781"/>
      <c r="AB538" s="781"/>
      <c r="AC538" s="782"/>
      <c r="AD538" s="212" t="b">
        <v>0</v>
      </c>
      <c r="AE538" s="205"/>
      <c r="AG538" s="186"/>
      <c r="AH538" s="134"/>
      <c r="AI538" s="134"/>
      <c r="AJ538" s="134"/>
      <c r="AK538" s="280" t="str">
        <f>IF(AD538=TRUE,"x","")</f>
        <v/>
      </c>
      <c r="AM538" s="120"/>
      <c r="AN538" s="120"/>
      <c r="AO538" s="120"/>
      <c r="AP538" s="120"/>
      <c r="AT538" s="120"/>
    </row>
    <row r="539" spans="1:46" ht="39.75" customHeight="1" x14ac:dyDescent="0.3">
      <c r="A539" s="688" t="s">
        <v>186</v>
      </c>
      <c r="B539" s="689"/>
      <c r="C539" s="689"/>
      <c r="D539" s="689"/>
      <c r="E539" s="689"/>
      <c r="F539" s="689"/>
      <c r="G539" s="689"/>
      <c r="H539" s="689"/>
      <c r="I539" s="689"/>
      <c r="J539" s="689"/>
      <c r="K539" s="689"/>
      <c r="L539" s="689"/>
      <c r="M539" s="689"/>
      <c r="N539" s="689"/>
      <c r="O539" s="689"/>
      <c r="P539" s="689"/>
      <c r="Q539" s="689"/>
      <c r="R539" s="689"/>
      <c r="S539" s="689"/>
      <c r="T539" s="689"/>
      <c r="U539" s="689"/>
      <c r="V539" s="689"/>
      <c r="W539" s="689"/>
      <c r="X539" s="689"/>
      <c r="Y539" s="690"/>
      <c r="Z539" s="765" t="s">
        <v>49</v>
      </c>
      <c r="AA539" s="766"/>
      <c r="AB539" s="766"/>
      <c r="AC539" s="767"/>
      <c r="AD539" s="212"/>
      <c r="AE539" s="205"/>
      <c r="AG539" s="181" t="s">
        <v>101</v>
      </c>
      <c r="AH539" s="275" t="s">
        <v>98</v>
      </c>
      <c r="AI539" s="275"/>
      <c r="AJ539" s="278" t="s">
        <v>99</v>
      </c>
      <c r="AK539" s="182"/>
      <c r="AM539" s="120"/>
      <c r="AN539" s="120"/>
      <c r="AO539" s="120"/>
      <c r="AP539" s="120"/>
      <c r="AT539" s="120"/>
    </row>
    <row r="540" spans="1:46" ht="22.5" customHeight="1" x14ac:dyDescent="0.3">
      <c r="A540" s="183"/>
      <c r="B540" s="774" t="s">
        <v>33</v>
      </c>
      <c r="C540" s="775"/>
      <c r="D540" s="775"/>
      <c r="E540" s="775"/>
      <c r="F540" s="775"/>
      <c r="G540" s="775"/>
      <c r="H540" s="775"/>
      <c r="I540" s="775"/>
      <c r="J540" s="775"/>
      <c r="K540" s="184"/>
      <c r="L540" s="185"/>
      <c r="M540" s="183"/>
      <c r="N540" s="774" t="s">
        <v>46</v>
      </c>
      <c r="O540" s="775"/>
      <c r="P540" s="775"/>
      <c r="Q540" s="775"/>
      <c r="R540" s="775"/>
      <c r="S540" s="775"/>
      <c r="T540" s="775"/>
      <c r="U540" s="775"/>
      <c r="V540" s="775"/>
      <c r="W540" s="775"/>
      <c r="X540" s="775"/>
      <c r="Y540" s="775"/>
      <c r="Z540" s="768"/>
      <c r="AA540" s="769"/>
      <c r="AB540" s="769"/>
      <c r="AC540" s="770"/>
      <c r="AD540" s="211" t="b">
        <v>0</v>
      </c>
      <c r="AE540" s="204" t="b">
        <v>0</v>
      </c>
      <c r="AG540" s="279" t="str">
        <f>IF(AJ540="","",IF(LEN(AJ540)=2,0.5,1))</f>
        <v/>
      </c>
      <c r="AH540" s="277" t="str">
        <f>IF(AD540=FALSE,"","1;")</f>
        <v/>
      </c>
      <c r="AI540" s="277" t="str">
        <f>IF(AE540=FALSE,"","4;")</f>
        <v/>
      </c>
      <c r="AJ540" s="153" t="str">
        <f>CONCATENATE(AH540,AH541,AH542,AI540,AI541,AI542)</f>
        <v/>
      </c>
      <c r="AK540" s="182"/>
      <c r="AM540" s="120"/>
      <c r="AN540" s="120"/>
      <c r="AO540" s="120"/>
      <c r="AP540" s="120"/>
      <c r="AT540" s="120"/>
    </row>
    <row r="541" spans="1:46" ht="22.5" customHeight="1" x14ac:dyDescent="0.3">
      <c r="A541" s="183"/>
      <c r="B541" s="774" t="s">
        <v>44</v>
      </c>
      <c r="C541" s="775"/>
      <c r="D541" s="775"/>
      <c r="E541" s="775"/>
      <c r="F541" s="775"/>
      <c r="G541" s="775"/>
      <c r="H541" s="775"/>
      <c r="I541" s="775"/>
      <c r="J541" s="775"/>
      <c r="K541" s="184"/>
      <c r="L541" s="185"/>
      <c r="M541" s="183"/>
      <c r="N541" s="774" t="s">
        <v>47</v>
      </c>
      <c r="O541" s="775"/>
      <c r="P541" s="775"/>
      <c r="Q541" s="775"/>
      <c r="R541" s="775"/>
      <c r="S541" s="775"/>
      <c r="T541" s="775"/>
      <c r="U541" s="775"/>
      <c r="V541" s="775"/>
      <c r="W541" s="775"/>
      <c r="X541" s="775"/>
      <c r="Y541" s="775"/>
      <c r="Z541" s="768"/>
      <c r="AA541" s="769"/>
      <c r="AB541" s="769"/>
      <c r="AC541" s="770"/>
      <c r="AD541" s="212" t="b">
        <v>0</v>
      </c>
      <c r="AE541" s="205" t="b">
        <v>0</v>
      </c>
      <c r="AG541" s="186"/>
      <c r="AH541" s="277" t="str">
        <f>IF(AD541=FALSE,"","2;")</f>
        <v/>
      </c>
      <c r="AI541" s="277" t="str">
        <f>IF(AE541=FALSE,"","5;")</f>
        <v/>
      </c>
      <c r="AJ541" s="134"/>
      <c r="AK541" s="182"/>
      <c r="AM541" s="120"/>
      <c r="AN541" s="120"/>
      <c r="AO541" s="120"/>
      <c r="AP541" s="120"/>
      <c r="AT541" s="120"/>
    </row>
    <row r="542" spans="1:46" ht="27.75" customHeight="1" x14ac:dyDescent="0.3">
      <c r="A542" s="183"/>
      <c r="B542" s="774" t="s">
        <v>45</v>
      </c>
      <c r="C542" s="775"/>
      <c r="D542" s="775"/>
      <c r="E542" s="775"/>
      <c r="F542" s="775"/>
      <c r="G542" s="775"/>
      <c r="H542" s="775"/>
      <c r="I542" s="775"/>
      <c r="J542" s="775"/>
      <c r="K542" s="184"/>
      <c r="L542" s="185"/>
      <c r="M542" s="183"/>
      <c r="N542" s="774" t="s">
        <v>37</v>
      </c>
      <c r="O542" s="775"/>
      <c r="P542" s="775"/>
      <c r="Q542" s="775"/>
      <c r="R542" s="775"/>
      <c r="S542" s="775"/>
      <c r="T542" s="775"/>
      <c r="U542" s="775"/>
      <c r="V542" s="775"/>
      <c r="W542" s="775"/>
      <c r="X542" s="775"/>
      <c r="Y542" s="775"/>
      <c r="Z542" s="771"/>
      <c r="AA542" s="772"/>
      <c r="AB542" s="772"/>
      <c r="AC542" s="773"/>
      <c r="AD542" s="213" t="b">
        <v>0</v>
      </c>
      <c r="AE542" s="206" t="b">
        <v>0</v>
      </c>
      <c r="AG542" s="186"/>
      <c r="AH542" s="277" t="str">
        <f>IF(AD542=FALSE,"","3;")</f>
        <v/>
      </c>
      <c r="AI542" s="277" t="str">
        <f>IF(AE542=FALSE,"","6;")</f>
        <v/>
      </c>
      <c r="AJ542" s="134"/>
      <c r="AK542" s="182"/>
      <c r="AM542" s="120"/>
      <c r="AN542" s="120"/>
      <c r="AO542" s="120"/>
      <c r="AP542" s="120"/>
      <c r="AT542" s="120"/>
    </row>
    <row r="543" spans="1:46" x14ac:dyDescent="0.3">
      <c r="A543" s="787" t="str">
        <f>IF(AND(OR(AG535&lt;&gt;"",AG540&lt;&gt;""),AD538=TRUE),"Hinweis: Bitte widersprüchliche Angaben korrigieren ('keine Wirkung' und 'pos.' bzw. 'neg. Wirkung').","")</f>
        <v/>
      </c>
      <c r="B543" s="787"/>
      <c r="C543" s="787"/>
      <c r="D543" s="787"/>
      <c r="E543" s="787"/>
      <c r="F543" s="787"/>
      <c r="G543" s="787"/>
      <c r="H543" s="787"/>
      <c r="I543" s="787"/>
      <c r="J543" s="787"/>
      <c r="K543" s="787"/>
      <c r="L543" s="787"/>
      <c r="M543" s="787"/>
      <c r="N543" s="787"/>
      <c r="O543" s="787"/>
      <c r="P543" s="787"/>
      <c r="Q543" s="787"/>
      <c r="R543" s="787"/>
      <c r="S543" s="787"/>
      <c r="T543" s="787"/>
      <c r="U543" s="787"/>
      <c r="V543" s="787"/>
      <c r="W543" s="787"/>
      <c r="X543" s="787"/>
      <c r="Y543" s="787"/>
      <c r="Z543" s="787"/>
      <c r="AA543" s="787"/>
      <c r="AB543" s="787"/>
      <c r="AC543" s="787"/>
      <c r="AG543" s="190"/>
      <c r="AH543" s="126"/>
      <c r="AI543" s="126"/>
      <c r="AJ543" s="126"/>
      <c r="AK543" s="192"/>
      <c r="AM543" s="120"/>
      <c r="AN543" s="120"/>
      <c r="AO543" s="120"/>
      <c r="AP543" s="120"/>
      <c r="AT543" s="120"/>
    </row>
    <row r="544" spans="1:46" ht="15" customHeight="1" x14ac:dyDescent="0.3">
      <c r="A544" s="695" t="s">
        <v>82</v>
      </c>
      <c r="B544" s="696"/>
      <c r="C544" s="696"/>
      <c r="D544" s="696"/>
      <c r="E544" s="696"/>
      <c r="F544" s="696"/>
      <c r="G544" s="696"/>
      <c r="H544" s="696"/>
      <c r="I544" s="696"/>
      <c r="J544" s="696"/>
      <c r="K544" s="696"/>
      <c r="L544" s="696"/>
      <c r="M544" s="696"/>
      <c r="N544" s="696"/>
      <c r="O544" s="696"/>
      <c r="P544" s="696"/>
      <c r="Q544" s="696"/>
      <c r="R544" s="696"/>
      <c r="S544" s="696"/>
      <c r="T544" s="696"/>
      <c r="U544" s="696"/>
      <c r="V544" s="696"/>
      <c r="W544" s="696"/>
      <c r="X544" s="696"/>
      <c r="Y544" s="696"/>
      <c r="Z544" s="696"/>
      <c r="AA544" s="696"/>
      <c r="AB544" s="696"/>
      <c r="AC544" s="697"/>
    </row>
    <row r="545" spans="1:50" x14ac:dyDescent="0.3">
      <c r="A545" s="642"/>
      <c r="B545" s="643"/>
      <c r="C545" s="643"/>
      <c r="D545" s="643"/>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c r="AA545" s="643"/>
      <c r="AB545" s="643"/>
      <c r="AC545" s="644"/>
      <c r="AT545" s="324">
        <f>A545</f>
        <v>0</v>
      </c>
    </row>
    <row r="546" spans="1:50" x14ac:dyDescent="0.3">
      <c r="AC546" s="120"/>
      <c r="AM546" s="120"/>
      <c r="AN546" s="120"/>
      <c r="AO546" s="120"/>
      <c r="AP546" s="120"/>
      <c r="AT546" s="120"/>
    </row>
    <row r="547" spans="1:50" ht="45" customHeight="1" x14ac:dyDescent="0.3">
      <c r="A547" s="686" t="s">
        <v>231</v>
      </c>
      <c r="B547" s="687"/>
      <c r="C547" s="684" t="s">
        <v>313</v>
      </c>
      <c r="D547" s="684"/>
      <c r="E547" s="684"/>
      <c r="F547" s="684"/>
      <c r="G547" s="684"/>
      <c r="H547" s="684"/>
      <c r="I547" s="684"/>
      <c r="J547" s="684"/>
      <c r="K547" s="684"/>
      <c r="L547" s="684"/>
      <c r="M547" s="684"/>
      <c r="N547" s="684"/>
      <c r="O547" s="684"/>
      <c r="P547" s="684"/>
      <c r="Q547" s="684"/>
      <c r="R547" s="684"/>
      <c r="S547" s="684"/>
      <c r="T547" s="684"/>
      <c r="U547" s="684"/>
      <c r="V547" s="684"/>
      <c r="W547" s="684"/>
      <c r="X547" s="684"/>
      <c r="Y547" s="684"/>
      <c r="Z547" s="684"/>
      <c r="AA547" s="684"/>
      <c r="AB547" s="684"/>
      <c r="AC547" s="685"/>
      <c r="AM547" s="120"/>
      <c r="AN547" s="120"/>
      <c r="AO547" s="120"/>
      <c r="AP547" s="120"/>
      <c r="AT547" s="120"/>
    </row>
    <row r="549" spans="1:50" x14ac:dyDescent="0.3">
      <c r="AM549" s="120"/>
      <c r="AN549" s="120"/>
      <c r="AO549" s="120"/>
      <c r="AP549" s="120"/>
      <c r="AT549" s="120"/>
    </row>
    <row r="550" spans="1:50" s="430" customFormat="1" ht="40.5" customHeight="1" x14ac:dyDescent="0.3">
      <c r="A550" s="850" t="s">
        <v>426</v>
      </c>
      <c r="B550" s="850"/>
      <c r="C550" s="850"/>
      <c r="D550" s="850"/>
      <c r="E550" s="850"/>
      <c r="F550" s="850"/>
      <c r="G550" s="850"/>
      <c r="H550" s="850"/>
      <c r="I550" s="850"/>
      <c r="J550" s="850"/>
      <c r="K550" s="850"/>
      <c r="L550" s="850"/>
      <c r="M550" s="850"/>
      <c r="N550" s="850"/>
      <c r="O550" s="850"/>
      <c r="P550" s="850"/>
      <c r="Q550" s="850"/>
      <c r="R550" s="850"/>
      <c r="S550" s="850"/>
      <c r="T550" s="850"/>
      <c r="U550" s="850"/>
      <c r="V550" s="850"/>
      <c r="W550" s="850"/>
      <c r="X550" s="850"/>
      <c r="Y550" s="850"/>
      <c r="Z550" s="850"/>
      <c r="AA550" s="850"/>
      <c r="AB550" s="850"/>
      <c r="AC550" s="850"/>
      <c r="AD550" s="431"/>
      <c r="AX550" s="435"/>
    </row>
    <row r="551" spans="1:50" s="430" customFormat="1" ht="24" customHeight="1" x14ac:dyDescent="0.3">
      <c r="A551" s="534"/>
      <c r="B551" s="534"/>
      <c r="C551" s="534"/>
      <c r="D551" s="534"/>
      <c r="E551" s="534"/>
      <c r="F551" s="534"/>
      <c r="G551" s="534"/>
      <c r="H551" s="534"/>
      <c r="I551" s="534"/>
      <c r="J551" s="534"/>
      <c r="K551" s="534"/>
      <c r="L551" s="534"/>
      <c r="M551" s="534"/>
      <c r="N551" s="534"/>
      <c r="O551" s="534"/>
      <c r="P551" s="534"/>
      <c r="Q551" s="534"/>
      <c r="R551" s="534"/>
      <c r="S551" s="534"/>
      <c r="T551" s="534"/>
      <c r="U551" s="534"/>
      <c r="V551" s="534"/>
      <c r="W551" s="534"/>
      <c r="X551" s="534"/>
      <c r="Y551" s="534"/>
      <c r="Z551" s="534"/>
      <c r="AA551" s="534"/>
      <c r="AB551" s="534"/>
      <c r="AC551" s="534"/>
      <c r="AD551" s="431"/>
      <c r="AX551" s="435"/>
    </row>
    <row r="552" spans="1:50" s="430" customFormat="1" ht="97.5" customHeight="1" x14ac:dyDescent="0.3">
      <c r="A552" s="851" t="s">
        <v>0</v>
      </c>
      <c r="B552" s="851"/>
      <c r="C552" s="851"/>
      <c r="D552" s="853" t="s">
        <v>427</v>
      </c>
      <c r="E552" s="853"/>
      <c r="F552" s="853"/>
      <c r="G552" s="853"/>
      <c r="H552" s="853"/>
      <c r="I552" s="853"/>
      <c r="J552" s="853"/>
      <c r="K552" s="853"/>
      <c r="L552" s="853"/>
      <c r="M552" s="853"/>
      <c r="N552" s="853"/>
      <c r="O552" s="853"/>
      <c r="P552" s="853"/>
      <c r="Q552" s="853"/>
      <c r="R552" s="853"/>
      <c r="S552" s="853"/>
      <c r="T552" s="853"/>
      <c r="U552" s="853"/>
      <c r="V552" s="853"/>
      <c r="W552" s="853"/>
      <c r="X552" s="853"/>
      <c r="Y552" s="853"/>
      <c r="Z552" s="853"/>
      <c r="AA552" s="853"/>
      <c r="AB552" s="853"/>
      <c r="AC552" s="854"/>
      <c r="AD552" s="431"/>
      <c r="AX552" s="435"/>
    </row>
    <row r="553" spans="1:50" s="430" customFormat="1" ht="324.75" customHeight="1" x14ac:dyDescent="0.3">
      <c r="A553" s="852"/>
      <c r="B553" s="852"/>
      <c r="C553" s="852"/>
      <c r="D553" s="847" t="s">
        <v>428</v>
      </c>
      <c r="E553" s="847"/>
      <c r="F553" s="847"/>
      <c r="G553" s="847"/>
      <c r="H553" s="847"/>
      <c r="I553" s="847"/>
      <c r="J553" s="847"/>
      <c r="K553" s="847"/>
      <c r="L553" s="847"/>
      <c r="M553" s="847"/>
      <c r="N553" s="847"/>
      <c r="O553" s="847"/>
      <c r="P553" s="847"/>
      <c r="Q553" s="847"/>
      <c r="R553" s="847"/>
      <c r="S553" s="847"/>
      <c r="T553" s="847"/>
      <c r="U553" s="847"/>
      <c r="V553" s="847"/>
      <c r="W553" s="847"/>
      <c r="X553" s="847"/>
      <c r="Y553" s="847"/>
      <c r="Z553" s="847"/>
      <c r="AA553" s="847"/>
      <c r="AB553" s="847"/>
      <c r="AC553" s="848"/>
      <c r="AD553" s="431"/>
      <c r="AF553" s="193"/>
      <c r="AX553" s="435"/>
    </row>
    <row r="554" spans="1:50" s="430" customFormat="1" x14ac:dyDescent="0.3">
      <c r="AC554" s="121"/>
      <c r="AD554" s="431"/>
      <c r="AM554" s="530"/>
      <c r="AN554" s="530"/>
      <c r="AO554" s="530"/>
      <c r="AP554" s="530"/>
      <c r="AT554" s="127"/>
      <c r="AX554" s="435"/>
    </row>
    <row r="555" spans="1:50" s="430" customFormat="1" ht="14.25" customHeight="1" x14ac:dyDescent="0.3">
      <c r="AC555" s="121"/>
      <c r="AD555" s="431"/>
      <c r="AX555" s="435"/>
    </row>
    <row r="556" spans="1:50" s="430" customFormat="1" ht="25.5" customHeight="1" x14ac:dyDescent="0.3">
      <c r="A556" s="850" t="s">
        <v>256</v>
      </c>
      <c r="B556" s="850"/>
      <c r="C556" s="850"/>
      <c r="D556" s="850"/>
      <c r="E556" s="850"/>
      <c r="F556" s="850"/>
      <c r="G556" s="850"/>
      <c r="H556" s="850"/>
      <c r="I556" s="850"/>
      <c r="J556" s="850"/>
      <c r="K556" s="850"/>
      <c r="L556" s="850"/>
      <c r="M556" s="850"/>
      <c r="N556" s="850"/>
      <c r="O556" s="850"/>
      <c r="P556" s="850"/>
      <c r="Q556" s="850"/>
      <c r="R556" s="850"/>
      <c r="S556" s="850"/>
      <c r="T556" s="850"/>
      <c r="U556" s="850"/>
      <c r="V556" s="850"/>
      <c r="W556" s="850"/>
      <c r="X556" s="850"/>
      <c r="Y556" s="850"/>
      <c r="Z556" s="850"/>
      <c r="AA556" s="850"/>
      <c r="AB556" s="850"/>
      <c r="AC556" s="850"/>
      <c r="AD556" s="431"/>
      <c r="AX556" s="435"/>
    </row>
    <row r="557" spans="1:50" s="430" customFormat="1" ht="114" customHeight="1" x14ac:dyDescent="0.3">
      <c r="A557" s="855" t="s">
        <v>429</v>
      </c>
      <c r="B557" s="856"/>
      <c r="C557" s="856"/>
      <c r="D557" s="856"/>
      <c r="E557" s="856"/>
      <c r="F557" s="856"/>
      <c r="G557" s="856"/>
      <c r="H557" s="856"/>
      <c r="I557" s="856"/>
      <c r="J557" s="856"/>
      <c r="K557" s="856"/>
      <c r="L557" s="856"/>
      <c r="M557" s="856"/>
      <c r="N557" s="856"/>
      <c r="O557" s="856"/>
      <c r="P557" s="856"/>
      <c r="Q557" s="856"/>
      <c r="R557" s="856"/>
      <c r="S557" s="856"/>
      <c r="T557" s="856"/>
      <c r="U557" s="856"/>
      <c r="V557" s="856"/>
      <c r="W557" s="856"/>
      <c r="X557" s="856"/>
      <c r="Y557" s="856"/>
      <c r="Z557" s="856"/>
      <c r="AA557" s="856"/>
      <c r="AB557" s="856"/>
      <c r="AC557" s="856"/>
      <c r="AD557" s="431"/>
      <c r="AM557" s="530"/>
      <c r="AN557" s="530"/>
      <c r="AO557" s="530"/>
      <c r="AP557" s="530"/>
      <c r="AT557" s="127"/>
      <c r="AX557" s="435"/>
    </row>
    <row r="558" spans="1:50" s="430" customFormat="1" ht="60" customHeight="1" x14ac:dyDescent="0.3">
      <c r="A558" s="805" t="s">
        <v>430</v>
      </c>
      <c r="B558" s="805"/>
      <c r="C558" s="805"/>
      <c r="D558" s="805"/>
      <c r="E558" s="805"/>
      <c r="F558" s="805"/>
      <c r="G558" s="805"/>
      <c r="H558" s="805"/>
      <c r="I558" s="805"/>
      <c r="J558" s="805"/>
      <c r="K558" s="805"/>
      <c r="L558" s="805"/>
      <c r="M558" s="805"/>
      <c r="N558" s="805"/>
      <c r="O558" s="805"/>
      <c r="P558" s="805"/>
      <c r="Q558" s="805"/>
      <c r="R558" s="805"/>
      <c r="S558" s="805"/>
      <c r="T558" s="805"/>
      <c r="U558" s="805"/>
      <c r="V558" s="805"/>
      <c r="W558" s="805"/>
      <c r="X558" s="805"/>
      <c r="Y558" s="805"/>
      <c r="Z558" s="805"/>
      <c r="AA558" s="805"/>
      <c r="AB558" s="805"/>
      <c r="AC558" s="805"/>
      <c r="AD558" s="431"/>
      <c r="AF558" s="154"/>
      <c r="AG558" s="154"/>
      <c r="AH558" s="154"/>
      <c r="AX558" s="435"/>
    </row>
    <row r="559" spans="1:50" s="430" customFormat="1" ht="38.25" customHeight="1" x14ac:dyDescent="0.3">
      <c r="A559" s="753" t="s">
        <v>431</v>
      </c>
      <c r="B559" s="754"/>
      <c r="C559" s="754"/>
      <c r="D559" s="755"/>
      <c r="E559" s="695" t="s">
        <v>432</v>
      </c>
      <c r="F559" s="696"/>
      <c r="G559" s="696"/>
      <c r="H559" s="696"/>
      <c r="I559" s="696"/>
      <c r="J559" s="696"/>
      <c r="K559" s="696"/>
      <c r="L559" s="696"/>
      <c r="M559" s="696"/>
      <c r="N559" s="696"/>
      <c r="O559" s="696"/>
      <c r="P559" s="696"/>
      <c r="Q559" s="697"/>
      <c r="R559" s="695" t="s">
        <v>433</v>
      </c>
      <c r="S559" s="696"/>
      <c r="T559" s="696"/>
      <c r="U559" s="696"/>
      <c r="V559" s="696"/>
      <c r="W559" s="696"/>
      <c r="X559" s="696"/>
      <c r="Y559" s="696"/>
      <c r="Z559" s="696"/>
      <c r="AA559" s="696"/>
      <c r="AB559" s="696"/>
      <c r="AC559" s="697"/>
      <c r="AD559" s="431"/>
      <c r="AF559" s="154"/>
      <c r="AG559" s="154"/>
      <c r="AH559" s="154"/>
      <c r="AX559" s="435"/>
    </row>
    <row r="560" spans="1:50" s="430" customFormat="1" ht="30" customHeight="1" x14ac:dyDescent="0.3">
      <c r="A560" s="695" t="s">
        <v>434</v>
      </c>
      <c r="B560" s="696"/>
      <c r="C560" s="696"/>
      <c r="D560" s="697"/>
      <c r="E560" s="792" t="s">
        <v>435</v>
      </c>
      <c r="F560" s="793"/>
      <c r="G560" s="793"/>
      <c r="H560" s="793"/>
      <c r="I560" s="793"/>
      <c r="J560" s="793"/>
      <c r="K560" s="793"/>
      <c r="L560" s="793"/>
      <c r="M560" s="793"/>
      <c r="N560" s="793"/>
      <c r="O560" s="793"/>
      <c r="P560" s="793"/>
      <c r="Q560" s="794"/>
      <c r="R560" s="753" t="s">
        <v>436</v>
      </c>
      <c r="S560" s="754"/>
      <c r="T560" s="754"/>
      <c r="U560" s="754"/>
      <c r="V560" s="754"/>
      <c r="W560" s="754"/>
      <c r="X560" s="754"/>
      <c r="Y560" s="754"/>
      <c r="Z560" s="754"/>
      <c r="AA560" s="754"/>
      <c r="AB560" s="754"/>
      <c r="AC560" s="755"/>
      <c r="AD560" s="431"/>
      <c r="AF560" s="154"/>
      <c r="AG560" s="154"/>
      <c r="AH560" s="154"/>
      <c r="AX560" s="435"/>
    </row>
    <row r="561" spans="1:50" s="430" customFormat="1" ht="39.75" customHeight="1" x14ac:dyDescent="0.3">
      <c r="A561" s="695" t="s">
        <v>437</v>
      </c>
      <c r="B561" s="696"/>
      <c r="C561" s="696"/>
      <c r="D561" s="697"/>
      <c r="E561" s="792" t="s">
        <v>438</v>
      </c>
      <c r="F561" s="793"/>
      <c r="G561" s="793"/>
      <c r="H561" s="793"/>
      <c r="I561" s="793"/>
      <c r="J561" s="793"/>
      <c r="K561" s="793"/>
      <c r="L561" s="793"/>
      <c r="M561" s="793"/>
      <c r="N561" s="793"/>
      <c r="O561" s="793"/>
      <c r="P561" s="793"/>
      <c r="Q561" s="794"/>
      <c r="R561" s="753" t="s">
        <v>439</v>
      </c>
      <c r="S561" s="754"/>
      <c r="T561" s="754"/>
      <c r="U561" s="754"/>
      <c r="V561" s="754"/>
      <c r="W561" s="754"/>
      <c r="X561" s="754"/>
      <c r="Y561" s="754"/>
      <c r="Z561" s="754"/>
      <c r="AA561" s="754"/>
      <c r="AB561" s="754"/>
      <c r="AC561" s="755"/>
      <c r="AD561" s="431"/>
      <c r="AF561" s="154"/>
      <c r="AG561" s="154"/>
      <c r="AH561" s="154"/>
      <c r="AX561" s="435"/>
    </row>
    <row r="562" spans="1:50" s="430" customFormat="1" ht="77.25" customHeight="1" x14ac:dyDescent="0.3">
      <c r="A562" s="695" t="s">
        <v>440</v>
      </c>
      <c r="B562" s="696"/>
      <c r="C562" s="696"/>
      <c r="D562" s="697"/>
      <c r="E562" s="792" t="s">
        <v>441</v>
      </c>
      <c r="F562" s="793"/>
      <c r="G562" s="793"/>
      <c r="H562" s="793"/>
      <c r="I562" s="793"/>
      <c r="J562" s="793"/>
      <c r="K562" s="793"/>
      <c r="L562" s="793"/>
      <c r="M562" s="793"/>
      <c r="N562" s="793"/>
      <c r="O562" s="793"/>
      <c r="P562" s="793"/>
      <c r="Q562" s="794"/>
      <c r="R562" s="753" t="s">
        <v>442</v>
      </c>
      <c r="S562" s="754"/>
      <c r="T562" s="754"/>
      <c r="U562" s="754"/>
      <c r="V562" s="754"/>
      <c r="W562" s="754"/>
      <c r="X562" s="754"/>
      <c r="Y562" s="754"/>
      <c r="Z562" s="754"/>
      <c r="AA562" s="754"/>
      <c r="AB562" s="754"/>
      <c r="AC562" s="755"/>
      <c r="AD562" s="431"/>
      <c r="AF562" s="154"/>
      <c r="AG562" s="154"/>
      <c r="AH562" s="154"/>
      <c r="AX562" s="435"/>
    </row>
    <row r="563" spans="1:50" s="430" customFormat="1" ht="64.5" customHeight="1" x14ac:dyDescent="0.3">
      <c r="A563" s="695" t="s">
        <v>443</v>
      </c>
      <c r="B563" s="696"/>
      <c r="C563" s="696"/>
      <c r="D563" s="697"/>
      <c r="E563" s="792" t="s">
        <v>444</v>
      </c>
      <c r="F563" s="793"/>
      <c r="G563" s="793"/>
      <c r="H563" s="793"/>
      <c r="I563" s="793"/>
      <c r="J563" s="793"/>
      <c r="K563" s="793"/>
      <c r="L563" s="793"/>
      <c r="M563" s="793"/>
      <c r="N563" s="793"/>
      <c r="O563" s="793"/>
      <c r="P563" s="793"/>
      <c r="Q563" s="794"/>
      <c r="R563" s="753" t="s">
        <v>445</v>
      </c>
      <c r="S563" s="754"/>
      <c r="T563" s="754"/>
      <c r="U563" s="754"/>
      <c r="V563" s="754"/>
      <c r="W563" s="754"/>
      <c r="X563" s="754"/>
      <c r="Y563" s="754"/>
      <c r="Z563" s="754"/>
      <c r="AA563" s="754"/>
      <c r="AB563" s="754"/>
      <c r="AC563" s="755"/>
      <c r="AD563" s="431"/>
      <c r="AF563" s="154"/>
      <c r="AG563" s="154"/>
      <c r="AH563" s="154"/>
      <c r="AX563" s="435"/>
    </row>
    <row r="564" spans="1:50" s="430" customFormat="1" ht="27" customHeight="1" x14ac:dyDescent="0.3">
      <c r="A564" s="695" t="s">
        <v>446</v>
      </c>
      <c r="B564" s="696"/>
      <c r="C564" s="696"/>
      <c r="D564" s="697"/>
      <c r="E564" s="792" t="s">
        <v>447</v>
      </c>
      <c r="F564" s="793"/>
      <c r="G564" s="793"/>
      <c r="H564" s="793"/>
      <c r="I564" s="793"/>
      <c r="J564" s="793"/>
      <c r="K564" s="793"/>
      <c r="L564" s="793"/>
      <c r="M564" s="793"/>
      <c r="N564" s="793"/>
      <c r="O564" s="793"/>
      <c r="P564" s="793"/>
      <c r="Q564" s="794"/>
      <c r="R564" s="753" t="s">
        <v>448</v>
      </c>
      <c r="S564" s="754"/>
      <c r="T564" s="754"/>
      <c r="U564" s="754"/>
      <c r="V564" s="754"/>
      <c r="W564" s="754"/>
      <c r="X564" s="754"/>
      <c r="Y564" s="754"/>
      <c r="Z564" s="754"/>
      <c r="AA564" s="754"/>
      <c r="AB564" s="754"/>
      <c r="AC564" s="755"/>
      <c r="AD564" s="431"/>
      <c r="AF564" s="154"/>
      <c r="AG564" s="154"/>
      <c r="AH564" s="154"/>
      <c r="AX564" s="435"/>
    </row>
    <row r="565" spans="1:50" s="430" customFormat="1" ht="65.25" customHeight="1" x14ac:dyDescent="0.3">
      <c r="A565" s="695" t="s">
        <v>449</v>
      </c>
      <c r="B565" s="696"/>
      <c r="C565" s="696"/>
      <c r="D565" s="697"/>
      <c r="E565" s="792" t="s">
        <v>450</v>
      </c>
      <c r="F565" s="793"/>
      <c r="G565" s="793"/>
      <c r="H565" s="793"/>
      <c r="I565" s="793"/>
      <c r="J565" s="793"/>
      <c r="K565" s="793"/>
      <c r="L565" s="793"/>
      <c r="M565" s="793"/>
      <c r="N565" s="793"/>
      <c r="O565" s="793"/>
      <c r="P565" s="793"/>
      <c r="Q565" s="794"/>
      <c r="R565" s="753" t="s">
        <v>451</v>
      </c>
      <c r="S565" s="754"/>
      <c r="T565" s="754"/>
      <c r="U565" s="754"/>
      <c r="V565" s="754"/>
      <c r="W565" s="754"/>
      <c r="X565" s="754"/>
      <c r="Y565" s="754"/>
      <c r="Z565" s="754"/>
      <c r="AA565" s="754"/>
      <c r="AB565" s="754"/>
      <c r="AC565" s="755"/>
      <c r="AD565" s="431"/>
      <c r="AF565" s="154"/>
      <c r="AG565" s="154"/>
      <c r="AH565" s="154"/>
      <c r="AX565" s="435"/>
    </row>
    <row r="566" spans="1:50" s="430" customFormat="1" ht="65.25" customHeight="1" x14ac:dyDescent="0.3">
      <c r="A566" s="695" t="s">
        <v>452</v>
      </c>
      <c r="B566" s="696"/>
      <c r="C566" s="696"/>
      <c r="D566" s="697"/>
      <c r="E566" s="792" t="s">
        <v>453</v>
      </c>
      <c r="F566" s="793"/>
      <c r="G566" s="793"/>
      <c r="H566" s="793"/>
      <c r="I566" s="793"/>
      <c r="J566" s="793"/>
      <c r="K566" s="793"/>
      <c r="L566" s="793"/>
      <c r="M566" s="793"/>
      <c r="N566" s="793"/>
      <c r="O566" s="793"/>
      <c r="P566" s="793"/>
      <c r="Q566" s="794"/>
      <c r="R566" s="753" t="s">
        <v>454</v>
      </c>
      <c r="S566" s="754"/>
      <c r="T566" s="754"/>
      <c r="U566" s="754"/>
      <c r="V566" s="754"/>
      <c r="W566" s="754"/>
      <c r="X566" s="754"/>
      <c r="Y566" s="754"/>
      <c r="Z566" s="754"/>
      <c r="AA566" s="754"/>
      <c r="AB566" s="754"/>
      <c r="AC566" s="755"/>
      <c r="AD566" s="431"/>
      <c r="AF566" s="154"/>
      <c r="AG566" s="154"/>
      <c r="AH566" s="154"/>
      <c r="AX566" s="435"/>
    </row>
    <row r="567" spans="1:50" s="430" customFormat="1" ht="80.25" customHeight="1" x14ac:dyDescent="0.3">
      <c r="A567" s="695" t="s">
        <v>455</v>
      </c>
      <c r="B567" s="696"/>
      <c r="C567" s="696"/>
      <c r="D567" s="697"/>
      <c r="E567" s="792" t="s">
        <v>456</v>
      </c>
      <c r="F567" s="793"/>
      <c r="G567" s="793"/>
      <c r="H567" s="793"/>
      <c r="I567" s="793"/>
      <c r="J567" s="793"/>
      <c r="K567" s="793"/>
      <c r="L567" s="793"/>
      <c r="M567" s="793"/>
      <c r="N567" s="793"/>
      <c r="O567" s="793"/>
      <c r="P567" s="793"/>
      <c r="Q567" s="794"/>
      <c r="R567" s="753" t="s">
        <v>457</v>
      </c>
      <c r="S567" s="754"/>
      <c r="T567" s="754"/>
      <c r="U567" s="754"/>
      <c r="V567" s="754"/>
      <c r="W567" s="754"/>
      <c r="X567" s="754"/>
      <c r="Y567" s="754"/>
      <c r="Z567" s="754"/>
      <c r="AA567" s="754"/>
      <c r="AB567" s="754"/>
      <c r="AC567" s="755"/>
      <c r="AD567" s="431"/>
      <c r="AF567" s="154"/>
      <c r="AG567" s="154"/>
      <c r="AH567" s="154"/>
      <c r="AX567" s="435"/>
    </row>
    <row r="568" spans="1:50" s="430" customFormat="1" ht="68.25" customHeight="1" x14ac:dyDescent="0.3">
      <c r="A568" s="695" t="s">
        <v>458</v>
      </c>
      <c r="B568" s="696"/>
      <c r="C568" s="696"/>
      <c r="D568" s="697"/>
      <c r="E568" s="792" t="s">
        <v>459</v>
      </c>
      <c r="F568" s="793"/>
      <c r="G568" s="793"/>
      <c r="H568" s="793"/>
      <c r="I568" s="793"/>
      <c r="J568" s="793"/>
      <c r="K568" s="793"/>
      <c r="L568" s="793"/>
      <c r="M568" s="793"/>
      <c r="N568" s="793"/>
      <c r="O568" s="793"/>
      <c r="P568" s="793"/>
      <c r="Q568" s="794"/>
      <c r="R568" s="753" t="s">
        <v>460</v>
      </c>
      <c r="S568" s="754"/>
      <c r="T568" s="754"/>
      <c r="U568" s="754"/>
      <c r="V568" s="754"/>
      <c r="W568" s="754"/>
      <c r="X568" s="754"/>
      <c r="Y568" s="754"/>
      <c r="Z568" s="754"/>
      <c r="AA568" s="754"/>
      <c r="AB568" s="754"/>
      <c r="AC568" s="755"/>
      <c r="AD568" s="431"/>
      <c r="AF568" s="154"/>
      <c r="AG568" s="154"/>
      <c r="AH568" s="154"/>
      <c r="AX568" s="435"/>
    </row>
    <row r="569" spans="1:50" s="430" customFormat="1" ht="28.5" customHeight="1" x14ac:dyDescent="0.3">
      <c r="A569" s="695" t="s">
        <v>461</v>
      </c>
      <c r="B569" s="696"/>
      <c r="C569" s="696"/>
      <c r="D569" s="697"/>
      <c r="E569" s="792" t="s">
        <v>462</v>
      </c>
      <c r="F569" s="793"/>
      <c r="G569" s="793"/>
      <c r="H569" s="793"/>
      <c r="I569" s="793"/>
      <c r="J569" s="793"/>
      <c r="K569" s="793"/>
      <c r="L569" s="793"/>
      <c r="M569" s="793"/>
      <c r="N569" s="793"/>
      <c r="O569" s="793"/>
      <c r="P569" s="793"/>
      <c r="Q569" s="794"/>
      <c r="R569" s="753" t="s">
        <v>463</v>
      </c>
      <c r="S569" s="754"/>
      <c r="T569" s="754"/>
      <c r="U569" s="754"/>
      <c r="V569" s="754"/>
      <c r="W569" s="754"/>
      <c r="X569" s="754"/>
      <c r="Y569" s="754"/>
      <c r="Z569" s="754"/>
      <c r="AA569" s="754"/>
      <c r="AB569" s="754"/>
      <c r="AC569" s="755"/>
      <c r="AD569" s="431"/>
      <c r="AF569" s="154"/>
      <c r="AG569" s="154"/>
      <c r="AH569" s="154"/>
      <c r="AX569" s="435"/>
    </row>
    <row r="570" spans="1:50" s="430" customFormat="1" ht="31.5" customHeight="1" x14ac:dyDescent="0.3">
      <c r="A570" s="695" t="s">
        <v>464</v>
      </c>
      <c r="B570" s="696"/>
      <c r="C570" s="696"/>
      <c r="D570" s="697"/>
      <c r="E570" s="792" t="s">
        <v>465</v>
      </c>
      <c r="F570" s="793"/>
      <c r="G570" s="793"/>
      <c r="H570" s="793"/>
      <c r="I570" s="793"/>
      <c r="J570" s="793"/>
      <c r="K570" s="793"/>
      <c r="L570" s="793"/>
      <c r="M570" s="793"/>
      <c r="N570" s="793"/>
      <c r="O570" s="793"/>
      <c r="P570" s="793"/>
      <c r="Q570" s="794"/>
      <c r="R570" s="753" t="s">
        <v>466</v>
      </c>
      <c r="S570" s="754"/>
      <c r="T570" s="754"/>
      <c r="U570" s="754"/>
      <c r="V570" s="754"/>
      <c r="W570" s="754"/>
      <c r="X570" s="754"/>
      <c r="Y570" s="754"/>
      <c r="Z570" s="754"/>
      <c r="AA570" s="754"/>
      <c r="AB570" s="754"/>
      <c r="AC570" s="755"/>
      <c r="AD570" s="431"/>
      <c r="AF570" s="154"/>
      <c r="AG570" s="154"/>
      <c r="AH570" s="154"/>
      <c r="AX570" s="435"/>
    </row>
    <row r="571" spans="1:50" s="430" customFormat="1" x14ac:dyDescent="0.3">
      <c r="A571" s="533"/>
      <c r="B571" s="533"/>
      <c r="C571" s="533"/>
      <c r="D571" s="533"/>
      <c r="E571" s="533"/>
      <c r="F571" s="533"/>
      <c r="G571" s="533"/>
      <c r="H571" s="533"/>
      <c r="I571" s="533"/>
      <c r="J571" s="533"/>
      <c r="K571" s="533"/>
      <c r="L571" s="533"/>
      <c r="M571" s="533"/>
      <c r="N571" s="533"/>
      <c r="O571" s="533"/>
      <c r="P571" s="533"/>
      <c r="Q571" s="533"/>
      <c r="R571" s="533"/>
      <c r="S571" s="533"/>
      <c r="T571" s="533"/>
      <c r="U571" s="533"/>
      <c r="V571" s="533"/>
      <c r="W571" s="533"/>
      <c r="X571" s="533"/>
      <c r="Y571" s="533"/>
      <c r="Z571" s="533"/>
      <c r="AA571" s="533"/>
      <c r="AB571" s="533"/>
      <c r="AC571" s="533"/>
      <c r="AD571" s="431"/>
      <c r="AF571" s="154"/>
      <c r="AG571" s="154"/>
      <c r="AH571" s="154"/>
      <c r="AX571" s="435"/>
    </row>
    <row r="572" spans="1:50" s="430" customFormat="1" x14ac:dyDescent="0.3">
      <c r="A572" s="805" t="s">
        <v>467</v>
      </c>
      <c r="B572" s="805"/>
      <c r="C572" s="805"/>
      <c r="D572" s="805"/>
      <c r="E572" s="805"/>
      <c r="F572" s="805"/>
      <c r="G572" s="805"/>
      <c r="H572" s="805"/>
      <c r="I572" s="805"/>
      <c r="J572" s="805"/>
      <c r="K572" s="805"/>
      <c r="L572" s="805"/>
      <c r="M572" s="805"/>
      <c r="N572" s="805"/>
      <c r="O572" s="805"/>
      <c r="P572" s="805"/>
      <c r="Q572" s="805"/>
      <c r="R572" s="805"/>
      <c r="S572" s="805"/>
      <c r="T572" s="805"/>
      <c r="U572" s="805"/>
      <c r="V572" s="805"/>
      <c r="W572" s="805"/>
      <c r="X572" s="805"/>
      <c r="Y572" s="805"/>
      <c r="Z572" s="805"/>
      <c r="AA572" s="805"/>
      <c r="AB572" s="805"/>
      <c r="AC572" s="805"/>
      <c r="AD572" s="431"/>
      <c r="AF572" s="154"/>
      <c r="AG572" s="154"/>
      <c r="AH572" s="154"/>
      <c r="AX572" s="435"/>
    </row>
    <row r="573" spans="1:50" s="430" customFormat="1" ht="14.25" customHeight="1" x14ac:dyDescent="0.3">
      <c r="A573" s="528"/>
      <c r="B573" s="528"/>
      <c r="C573" s="528"/>
      <c r="D573" s="528"/>
      <c r="E573" s="528"/>
      <c r="F573" s="528"/>
      <c r="G573" s="528"/>
      <c r="H573" s="528"/>
      <c r="I573" s="528"/>
      <c r="J573" s="528"/>
      <c r="K573" s="528"/>
      <c r="L573" s="528"/>
      <c r="M573" s="528"/>
      <c r="N573" s="528"/>
      <c r="O573" s="528"/>
      <c r="P573" s="528"/>
      <c r="Q573" s="528"/>
      <c r="R573" s="528"/>
      <c r="S573" s="528"/>
      <c r="T573" s="528"/>
      <c r="U573" s="528"/>
      <c r="V573" s="528"/>
      <c r="W573" s="528"/>
      <c r="X573" s="528"/>
      <c r="Y573" s="528"/>
      <c r="Z573" s="528"/>
      <c r="AA573" s="528"/>
      <c r="AB573" s="528"/>
      <c r="AC573" s="528"/>
      <c r="AD573" s="431"/>
      <c r="AF573" s="154"/>
      <c r="AG573" s="154"/>
      <c r="AH573" s="154"/>
      <c r="AX573" s="435"/>
    </row>
    <row r="574" spans="1:50" s="430" customFormat="1" ht="17.25" customHeight="1" x14ac:dyDescent="0.3">
      <c r="A574" s="717" t="s">
        <v>43</v>
      </c>
      <c r="B574" s="689"/>
      <c r="C574" s="689"/>
      <c r="D574" s="689"/>
      <c r="E574" s="689"/>
      <c r="F574" s="689"/>
      <c r="G574" s="689"/>
      <c r="H574" s="689"/>
      <c r="I574" s="689"/>
      <c r="J574" s="689"/>
      <c r="K574" s="689"/>
      <c r="L574" s="689"/>
      <c r="M574" s="689"/>
      <c r="N574" s="689"/>
      <c r="O574" s="689"/>
      <c r="P574" s="689"/>
      <c r="Q574" s="689"/>
      <c r="R574" s="689"/>
      <c r="S574" s="689"/>
      <c r="T574" s="689"/>
      <c r="U574" s="689"/>
      <c r="V574" s="689"/>
      <c r="W574" s="689"/>
      <c r="X574" s="689"/>
      <c r="Y574" s="689"/>
      <c r="Z574" s="689"/>
      <c r="AA574" s="689"/>
      <c r="AB574" s="690"/>
      <c r="AC574" s="145"/>
      <c r="AD574" s="6">
        <v>0</v>
      </c>
      <c r="AE574" s="153" t="str">
        <f>IF(AD574=1,"Ja",IF(AD574=2,"Nein",""))</f>
        <v/>
      </c>
      <c r="AF574" s="154">
        <v>1</v>
      </c>
      <c r="AG574" s="154"/>
      <c r="AH574" s="154"/>
      <c r="AX574" s="435"/>
    </row>
    <row r="575" spans="1:50" s="430" customFormat="1" ht="17.25" customHeight="1" x14ac:dyDescent="0.3">
      <c r="A575" s="717" t="s">
        <v>42</v>
      </c>
      <c r="B575" s="689"/>
      <c r="C575" s="689"/>
      <c r="D575" s="689"/>
      <c r="E575" s="689"/>
      <c r="F575" s="689"/>
      <c r="G575" s="689"/>
      <c r="H575" s="689"/>
      <c r="I575" s="689"/>
      <c r="J575" s="689"/>
      <c r="K575" s="689"/>
      <c r="L575" s="689"/>
      <c r="M575" s="689"/>
      <c r="N575" s="689"/>
      <c r="O575" s="689"/>
      <c r="P575" s="689"/>
      <c r="Q575" s="689"/>
      <c r="R575" s="689"/>
      <c r="S575" s="689"/>
      <c r="T575" s="689"/>
      <c r="U575" s="689"/>
      <c r="V575" s="689"/>
      <c r="W575" s="689"/>
      <c r="X575" s="689"/>
      <c r="Y575" s="689"/>
      <c r="Z575" s="689"/>
      <c r="AA575" s="689"/>
      <c r="AB575" s="690"/>
      <c r="AC575" s="145"/>
      <c r="AD575" s="431"/>
      <c r="AF575" s="154">
        <v>0</v>
      </c>
      <c r="AG575" s="154"/>
      <c r="AH575" s="154"/>
      <c r="AX575" s="435"/>
    </row>
    <row r="576" spans="1:50" s="430" customFormat="1" x14ac:dyDescent="0.3">
      <c r="AC576" s="121"/>
      <c r="AD576" s="431"/>
      <c r="AF576" s="154"/>
      <c r="AG576" s="154"/>
      <c r="AH576" s="154"/>
      <c r="AX576" s="435"/>
    </row>
    <row r="577" spans="1:64" s="430" customFormat="1" ht="46.5" customHeight="1" x14ac:dyDescent="0.3">
      <c r="A577" s="857" t="s">
        <v>0</v>
      </c>
      <c r="B577" s="858"/>
      <c r="C577" s="858"/>
      <c r="D577" s="859" t="s">
        <v>95</v>
      </c>
      <c r="E577" s="859"/>
      <c r="F577" s="859"/>
      <c r="G577" s="859"/>
      <c r="H577" s="859"/>
      <c r="I577" s="859"/>
      <c r="J577" s="859"/>
      <c r="K577" s="859"/>
      <c r="L577" s="859"/>
      <c r="M577" s="859"/>
      <c r="N577" s="859"/>
      <c r="O577" s="859"/>
      <c r="P577" s="859"/>
      <c r="Q577" s="859"/>
      <c r="R577" s="859"/>
      <c r="S577" s="859"/>
      <c r="T577" s="859"/>
      <c r="U577" s="859"/>
      <c r="V577" s="859"/>
      <c r="W577" s="859"/>
      <c r="X577" s="859"/>
      <c r="Y577" s="859"/>
      <c r="Z577" s="859"/>
      <c r="AA577" s="859"/>
      <c r="AB577" s="859"/>
      <c r="AC577" s="860"/>
      <c r="AD577" s="431"/>
      <c r="AF577" s="154"/>
      <c r="AG577" s="154"/>
      <c r="AH577" s="154"/>
      <c r="AX577" s="435"/>
    </row>
    <row r="578" spans="1:64" s="430" customFormat="1" x14ac:dyDescent="0.3">
      <c r="AC578" s="121"/>
      <c r="AD578" s="431"/>
      <c r="AF578" s="154"/>
      <c r="AG578" s="154"/>
      <c r="AH578" s="154"/>
      <c r="AX578" s="435"/>
    </row>
    <row r="579" spans="1:64" s="430" customFormat="1" x14ac:dyDescent="0.3">
      <c r="A579" s="828"/>
      <c r="B579" s="828"/>
      <c r="C579" s="828"/>
      <c r="D579" s="828"/>
      <c r="E579" s="828"/>
      <c r="F579" s="828"/>
      <c r="G579" s="828"/>
      <c r="H579" s="828"/>
      <c r="I579" s="828"/>
      <c r="J579" s="828"/>
      <c r="K579" s="828"/>
      <c r="L579" s="828"/>
      <c r="M579" s="828"/>
      <c r="N579" s="828"/>
      <c r="O579" s="828"/>
      <c r="P579" s="828"/>
      <c r="Q579" s="828"/>
      <c r="R579" s="828"/>
      <c r="S579" s="828"/>
      <c r="T579" s="828"/>
      <c r="U579" s="828"/>
      <c r="V579" s="828"/>
      <c r="W579" s="828"/>
      <c r="X579" s="828"/>
      <c r="Y579" s="828"/>
      <c r="Z579" s="828"/>
      <c r="AA579" s="828"/>
      <c r="AB579" s="828"/>
      <c r="AC579" s="828"/>
      <c r="AD579" s="431"/>
      <c r="AF579" s="154"/>
      <c r="AG579" s="154"/>
      <c r="AH579" s="154"/>
      <c r="AX579" s="435"/>
      <c r="BL579" s="382"/>
    </row>
    <row r="580" spans="1:64" s="430" customFormat="1" ht="23.25" customHeight="1" x14ac:dyDescent="0.3">
      <c r="A580" s="861" t="s">
        <v>52</v>
      </c>
      <c r="B580" s="861"/>
      <c r="C580" s="861"/>
      <c r="D580" s="861"/>
      <c r="E580" s="861"/>
      <c r="F580" s="861"/>
      <c r="G580" s="861"/>
      <c r="H580" s="861"/>
      <c r="I580" s="861"/>
      <c r="J580" s="861"/>
      <c r="K580" s="861"/>
      <c r="L580" s="861"/>
      <c r="M580" s="861"/>
      <c r="N580" s="861"/>
      <c r="O580" s="861"/>
      <c r="P580" s="861"/>
      <c r="Q580" s="861"/>
      <c r="R580" s="861"/>
      <c r="S580" s="861"/>
      <c r="T580" s="861"/>
      <c r="U580" s="861"/>
      <c r="V580" s="861"/>
      <c r="W580" s="861"/>
      <c r="X580" s="861"/>
      <c r="Y580" s="861"/>
      <c r="Z580" s="861"/>
      <c r="AA580" s="861"/>
      <c r="AB580" s="861"/>
      <c r="AC580" s="861"/>
      <c r="AD580" s="431"/>
      <c r="AF580" s="154"/>
      <c r="AG580" s="154"/>
      <c r="AH580" s="154"/>
      <c r="AM580" s="530"/>
      <c r="AN580" s="530"/>
      <c r="AO580" s="530"/>
      <c r="AP580" s="530"/>
      <c r="AT580" s="127"/>
      <c r="AX580" s="435"/>
    </row>
    <row r="581" spans="1:64" s="430" customFormat="1" ht="87" customHeight="1" x14ac:dyDescent="0.3">
      <c r="A581" s="862" t="s">
        <v>468</v>
      </c>
      <c r="B581" s="861"/>
      <c r="C581" s="861"/>
      <c r="D581" s="861"/>
      <c r="E581" s="861"/>
      <c r="F581" s="861"/>
      <c r="G581" s="861"/>
      <c r="H581" s="861"/>
      <c r="I581" s="861"/>
      <c r="J581" s="861"/>
      <c r="K581" s="861"/>
      <c r="L581" s="861"/>
      <c r="M581" s="861"/>
      <c r="N581" s="861"/>
      <c r="O581" s="861"/>
      <c r="P581" s="861"/>
      <c r="Q581" s="861"/>
      <c r="R581" s="861"/>
      <c r="S581" s="861"/>
      <c r="T581" s="861"/>
      <c r="U581" s="861"/>
      <c r="V581" s="861"/>
      <c r="W581" s="861"/>
      <c r="X581" s="861"/>
      <c r="Y581" s="861"/>
      <c r="Z581" s="861"/>
      <c r="AA581" s="861"/>
      <c r="AB581" s="861"/>
      <c r="AC581" s="861"/>
      <c r="AD581" s="431"/>
      <c r="AF581" s="154"/>
      <c r="AG581" s="154"/>
      <c r="AH581" s="154"/>
      <c r="AM581" s="530"/>
      <c r="AN581" s="530"/>
      <c r="AO581" s="530"/>
      <c r="AP581" s="530"/>
      <c r="AT581" s="127"/>
      <c r="AX581" s="435"/>
    </row>
    <row r="582" spans="1:64" s="430" customFormat="1" ht="18" x14ac:dyDescent="0.3">
      <c r="A582" s="535"/>
      <c r="B582" s="535"/>
      <c r="C582" s="535"/>
      <c r="D582" s="535"/>
      <c r="E582" s="535"/>
      <c r="F582" s="535"/>
      <c r="G582" s="535"/>
      <c r="H582" s="535"/>
      <c r="I582" s="535"/>
      <c r="J582" s="535"/>
      <c r="K582" s="535"/>
      <c r="L582" s="535"/>
      <c r="M582" s="535"/>
      <c r="N582" s="535"/>
      <c r="O582" s="535"/>
      <c r="P582" s="535"/>
      <c r="Q582" s="535"/>
      <c r="R582" s="535"/>
      <c r="S582" s="535"/>
      <c r="T582" s="535"/>
      <c r="U582" s="535"/>
      <c r="V582" s="535"/>
      <c r="W582" s="535"/>
      <c r="X582" s="535"/>
      <c r="Y582" s="535"/>
      <c r="Z582" s="535"/>
      <c r="AA582" s="535"/>
      <c r="AB582" s="535"/>
      <c r="AC582" s="535"/>
      <c r="AD582" s="431"/>
      <c r="AF582" s="154"/>
      <c r="AG582" s="154"/>
      <c r="AH582" s="154"/>
      <c r="AM582" s="530"/>
      <c r="AN582" s="530"/>
      <c r="AO582" s="530"/>
      <c r="AP582" s="530"/>
      <c r="AT582" s="127"/>
      <c r="AX582" s="435"/>
    </row>
    <row r="583" spans="1:64" s="430" customFormat="1" ht="68.25" customHeight="1" x14ac:dyDescent="0.3">
      <c r="A583" s="805" t="s">
        <v>469</v>
      </c>
      <c r="B583" s="805"/>
      <c r="C583" s="805"/>
      <c r="D583" s="805"/>
      <c r="E583" s="805"/>
      <c r="F583" s="805"/>
      <c r="G583" s="805"/>
      <c r="H583" s="805"/>
      <c r="I583" s="805"/>
      <c r="J583" s="805"/>
      <c r="K583" s="805"/>
      <c r="L583" s="805"/>
      <c r="M583" s="805"/>
      <c r="N583" s="805"/>
      <c r="O583" s="805"/>
      <c r="P583" s="805"/>
      <c r="Q583" s="805"/>
      <c r="R583" s="805"/>
      <c r="S583" s="805"/>
      <c r="T583" s="805"/>
      <c r="U583" s="805"/>
      <c r="V583" s="805"/>
      <c r="W583" s="805"/>
      <c r="X583" s="805"/>
      <c r="Y583" s="805"/>
      <c r="Z583" s="805"/>
      <c r="AA583" s="805"/>
      <c r="AB583" s="805"/>
      <c r="AC583" s="805"/>
      <c r="AD583" s="431"/>
      <c r="AF583" s="154"/>
      <c r="AG583" s="154"/>
      <c r="AH583" s="154"/>
      <c r="AX583" s="435"/>
    </row>
    <row r="584" spans="1:64" s="430" customFormat="1" ht="16.399999999999999" customHeight="1" x14ac:dyDescent="0.3">
      <c r="A584" s="717" t="s">
        <v>43</v>
      </c>
      <c r="B584" s="689"/>
      <c r="C584" s="689"/>
      <c r="D584" s="689"/>
      <c r="E584" s="689"/>
      <c r="F584" s="689"/>
      <c r="G584" s="689"/>
      <c r="H584" s="689"/>
      <c r="I584" s="689"/>
      <c r="J584" s="689"/>
      <c r="K584" s="689"/>
      <c r="L584" s="689"/>
      <c r="M584" s="689"/>
      <c r="N584" s="689"/>
      <c r="O584" s="689"/>
      <c r="P584" s="689"/>
      <c r="Q584" s="689"/>
      <c r="R584" s="689"/>
      <c r="S584" s="689"/>
      <c r="T584" s="689"/>
      <c r="U584" s="689"/>
      <c r="V584" s="689"/>
      <c r="W584" s="689"/>
      <c r="X584" s="689"/>
      <c r="Y584" s="689"/>
      <c r="Z584" s="689"/>
      <c r="AA584" s="689"/>
      <c r="AB584" s="690"/>
      <c r="AC584" s="145"/>
      <c r="AD584" s="6">
        <v>0</v>
      </c>
      <c r="AE584" s="153" t="str">
        <f>IF(AD584=1,"Ja",IF(AD584=2,"Nein",""))</f>
        <v/>
      </c>
      <c r="AF584" s="154">
        <v>1</v>
      </c>
      <c r="AG584" s="154"/>
      <c r="AH584" s="154"/>
      <c r="AX584" s="435"/>
    </row>
    <row r="585" spans="1:64" s="430" customFormat="1" ht="16.399999999999999" customHeight="1" x14ac:dyDescent="0.3">
      <c r="A585" s="717" t="s">
        <v>42</v>
      </c>
      <c r="B585" s="689"/>
      <c r="C585" s="689"/>
      <c r="D585" s="689"/>
      <c r="E585" s="689"/>
      <c r="F585" s="689"/>
      <c r="G585" s="689"/>
      <c r="H585" s="689"/>
      <c r="I585" s="689"/>
      <c r="J585" s="689"/>
      <c r="K585" s="689"/>
      <c r="L585" s="689"/>
      <c r="M585" s="689"/>
      <c r="N585" s="689"/>
      <c r="O585" s="689"/>
      <c r="P585" s="689"/>
      <c r="Q585" s="689"/>
      <c r="R585" s="689"/>
      <c r="S585" s="689"/>
      <c r="T585" s="689"/>
      <c r="U585" s="689"/>
      <c r="V585" s="689"/>
      <c r="W585" s="689"/>
      <c r="X585" s="689"/>
      <c r="Y585" s="689"/>
      <c r="Z585" s="689"/>
      <c r="AA585" s="689"/>
      <c r="AB585" s="690"/>
      <c r="AC585" s="145"/>
      <c r="AD585" s="431"/>
      <c r="AF585" s="154">
        <v>0</v>
      </c>
      <c r="AG585" s="154"/>
      <c r="AH585" s="154"/>
      <c r="AX585" s="435"/>
    </row>
    <row r="586" spans="1:64" s="430" customFormat="1" x14ac:dyDescent="0.3">
      <c r="AC586" s="121"/>
      <c r="AD586" s="431"/>
      <c r="AF586" s="154"/>
      <c r="AG586" s="154"/>
      <c r="AH586" s="154"/>
      <c r="AX586" s="435"/>
    </row>
    <row r="587" spans="1:64" s="430" customFormat="1" ht="46.5" customHeight="1" x14ac:dyDescent="0.3">
      <c r="A587" s="857" t="s">
        <v>0</v>
      </c>
      <c r="B587" s="858"/>
      <c r="C587" s="858"/>
      <c r="D587" s="859" t="s">
        <v>69</v>
      </c>
      <c r="E587" s="859"/>
      <c r="F587" s="859"/>
      <c r="G587" s="859"/>
      <c r="H587" s="859"/>
      <c r="I587" s="859"/>
      <c r="J587" s="859"/>
      <c r="K587" s="859"/>
      <c r="L587" s="859"/>
      <c r="M587" s="859"/>
      <c r="N587" s="859"/>
      <c r="O587" s="859"/>
      <c r="P587" s="859"/>
      <c r="Q587" s="859"/>
      <c r="R587" s="859"/>
      <c r="S587" s="859"/>
      <c r="T587" s="859"/>
      <c r="U587" s="859"/>
      <c r="V587" s="859"/>
      <c r="W587" s="859"/>
      <c r="X587" s="859"/>
      <c r="Y587" s="859"/>
      <c r="Z587" s="859"/>
      <c r="AA587" s="859"/>
      <c r="AB587" s="859"/>
      <c r="AC587" s="860"/>
      <c r="AD587" s="431"/>
      <c r="AF587" s="154"/>
      <c r="AG587" s="154"/>
      <c r="AH587" s="154"/>
      <c r="AX587" s="435"/>
    </row>
    <row r="588" spans="1:64" s="430" customFormat="1" x14ac:dyDescent="0.3">
      <c r="AC588" s="121"/>
      <c r="AD588" s="431"/>
      <c r="AF588" s="154"/>
      <c r="AG588" s="154"/>
      <c r="AH588" s="154"/>
      <c r="AX588" s="435"/>
    </row>
    <row r="589" spans="1:64" s="430" customFormat="1" ht="33.75" customHeight="1" x14ac:dyDescent="0.3">
      <c r="A589" s="863" t="s">
        <v>70</v>
      </c>
      <c r="B589" s="831"/>
      <c r="C589" s="831"/>
      <c r="D589" s="831"/>
      <c r="E589" s="831"/>
      <c r="F589" s="831"/>
      <c r="G589" s="831"/>
      <c r="H589" s="831"/>
      <c r="I589" s="831"/>
      <c r="J589" s="831"/>
      <c r="K589" s="831"/>
      <c r="L589" s="831"/>
      <c r="M589" s="831"/>
      <c r="N589" s="831"/>
      <c r="O589" s="831"/>
      <c r="P589" s="831"/>
      <c r="Q589" s="831"/>
      <c r="R589" s="831"/>
      <c r="S589" s="831"/>
      <c r="T589" s="831"/>
      <c r="U589" s="831"/>
      <c r="V589" s="831"/>
      <c r="W589" s="831"/>
      <c r="X589" s="831"/>
      <c r="Y589" s="831"/>
      <c r="Z589" s="831"/>
      <c r="AA589" s="831"/>
      <c r="AB589" s="831"/>
      <c r="AC589" s="831"/>
      <c r="AD589" s="431"/>
      <c r="AF589" s="154"/>
      <c r="AG589" s="154"/>
      <c r="AH589" s="154"/>
      <c r="AX589" s="435"/>
    </row>
    <row r="590" spans="1:64" s="430" customFormat="1" ht="74.25" customHeight="1" x14ac:dyDescent="0.3">
      <c r="A590" s="864" t="s">
        <v>470</v>
      </c>
      <c r="B590" s="831"/>
      <c r="C590" s="831"/>
      <c r="D590" s="831"/>
      <c r="E590" s="831"/>
      <c r="F590" s="831"/>
      <c r="G590" s="831"/>
      <c r="H590" s="831"/>
      <c r="I590" s="831"/>
      <c r="J590" s="831"/>
      <c r="K590" s="831"/>
      <c r="L590" s="831"/>
      <c r="M590" s="831"/>
      <c r="N590" s="831"/>
      <c r="O590" s="831"/>
      <c r="P590" s="831"/>
      <c r="Q590" s="831"/>
      <c r="R590" s="831"/>
      <c r="S590" s="831"/>
      <c r="T590" s="831"/>
      <c r="U590" s="831"/>
      <c r="V590" s="831"/>
      <c r="W590" s="831"/>
      <c r="X590" s="831"/>
      <c r="Y590" s="831"/>
      <c r="Z590" s="831"/>
      <c r="AA590" s="831"/>
      <c r="AB590" s="831"/>
      <c r="AC590" s="831"/>
      <c r="AD590" s="431"/>
      <c r="AF590" s="154"/>
      <c r="AG590" s="154"/>
      <c r="AH590" s="154"/>
      <c r="AX590" s="435"/>
    </row>
    <row r="591" spans="1:64" s="430" customFormat="1" x14ac:dyDescent="0.3">
      <c r="A591" s="532"/>
      <c r="B591" s="529"/>
      <c r="C591" s="529"/>
      <c r="D591" s="529"/>
      <c r="E591" s="529"/>
      <c r="F591" s="529"/>
      <c r="G591" s="529"/>
      <c r="H591" s="529"/>
      <c r="I591" s="529"/>
      <c r="J591" s="529"/>
      <c r="K591" s="529"/>
      <c r="L591" s="529"/>
      <c r="M591" s="529"/>
      <c r="N591" s="529"/>
      <c r="O591" s="529"/>
      <c r="P591" s="529"/>
      <c r="Q591" s="529"/>
      <c r="R591" s="529"/>
      <c r="S591" s="529"/>
      <c r="T591" s="529"/>
      <c r="U591" s="529"/>
      <c r="V591" s="529"/>
      <c r="W591" s="529"/>
      <c r="X591" s="529"/>
      <c r="Y591" s="529"/>
      <c r="Z591" s="529"/>
      <c r="AA591" s="529"/>
      <c r="AB591" s="529"/>
      <c r="AC591" s="529"/>
      <c r="AD591" s="431"/>
      <c r="AF591" s="154"/>
      <c r="AG591" s="154"/>
      <c r="AH591" s="154"/>
      <c r="AX591" s="435"/>
    </row>
    <row r="592" spans="1:64" s="430" customFormat="1" ht="15.5" x14ac:dyDescent="0.3">
      <c r="A592" s="791" t="s">
        <v>471</v>
      </c>
      <c r="B592" s="791"/>
      <c r="C592" s="791"/>
      <c r="D592" s="791"/>
      <c r="E592" s="791"/>
      <c r="F592" s="791"/>
      <c r="G592" s="791"/>
      <c r="H592" s="791"/>
      <c r="I592" s="791"/>
      <c r="J592" s="791"/>
      <c r="K592" s="791"/>
      <c r="L592" s="791"/>
      <c r="M592" s="791"/>
      <c r="N592" s="791"/>
      <c r="O592" s="791"/>
      <c r="P592" s="791"/>
      <c r="Q592" s="791"/>
      <c r="R592" s="791"/>
      <c r="S592" s="791"/>
      <c r="T592" s="791"/>
      <c r="U592" s="791"/>
      <c r="V592" s="791"/>
      <c r="W592" s="791"/>
      <c r="X592" s="791"/>
      <c r="Y592" s="791"/>
      <c r="Z592" s="791"/>
      <c r="AA592" s="791"/>
      <c r="AB592" s="791"/>
      <c r="AC592" s="791"/>
      <c r="AD592" s="431"/>
      <c r="AF592" s="154"/>
      <c r="AG592" s="154"/>
      <c r="AH592" s="154"/>
      <c r="AX592" s="435"/>
    </row>
    <row r="593" spans="1:50" s="430" customFormat="1" ht="19.5" customHeight="1" x14ac:dyDescent="0.3">
      <c r="A593" s="528"/>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431"/>
      <c r="AF593" s="154"/>
      <c r="AG593" s="154"/>
      <c r="AH593" s="154"/>
      <c r="AX593" s="435"/>
    </row>
    <row r="594" spans="1:50" s="430" customFormat="1" ht="48.75" customHeight="1" x14ac:dyDescent="0.3">
      <c r="A594" s="723" t="s">
        <v>72</v>
      </c>
      <c r="B594" s="724"/>
      <c r="C594" s="725"/>
      <c r="D594" s="865" t="s">
        <v>472</v>
      </c>
      <c r="E594" s="865"/>
      <c r="F594" s="865"/>
      <c r="G594" s="865"/>
      <c r="H594" s="865"/>
      <c r="I594" s="865"/>
      <c r="J594" s="865"/>
      <c r="K594" s="865"/>
      <c r="L594" s="865"/>
      <c r="M594" s="865"/>
      <c r="N594" s="865"/>
      <c r="O594" s="865"/>
      <c r="P594" s="865"/>
      <c r="Q594" s="865"/>
      <c r="R594" s="865"/>
      <c r="S594" s="865"/>
      <c r="T594" s="865"/>
      <c r="U594" s="865"/>
      <c r="V594" s="865"/>
      <c r="W594" s="865"/>
      <c r="X594" s="865"/>
      <c r="Y594" s="865"/>
      <c r="Z594" s="865"/>
      <c r="AA594" s="865"/>
      <c r="AB594" s="866"/>
      <c r="AC594" s="195"/>
      <c r="AD594" s="6" t="b">
        <v>0</v>
      </c>
      <c r="AF594" s="153" t="str">
        <f>IF(AD594=FALSE,"","x")</f>
        <v/>
      </c>
      <c r="AG594" s="154" t="str">
        <f>AG671</f>
        <v>Frage B.1.2. und B.2.2. sind auszublenden bei Fördermaßnahme "Spitze auf dem Land!", da sie dort nicht berücksichtigt werden.
KK muss dann entfernt werden, da Ausblenden technisch nicht möglich ist.</v>
      </c>
      <c r="AH594" s="154"/>
      <c r="AX594" s="435"/>
    </row>
    <row r="595" spans="1:50" s="430" customFormat="1" ht="13.9" customHeight="1" x14ac:dyDescent="0.3">
      <c r="A595" s="695" t="s">
        <v>71</v>
      </c>
      <c r="B595" s="696"/>
      <c r="C595" s="696"/>
      <c r="D595" s="696"/>
      <c r="E595" s="696"/>
      <c r="F595" s="696"/>
      <c r="G595" s="696"/>
      <c r="H595" s="696"/>
      <c r="I595" s="696"/>
      <c r="J595" s="696"/>
      <c r="K595" s="696"/>
      <c r="L595" s="696"/>
      <c r="M595" s="696"/>
      <c r="N595" s="696"/>
      <c r="O595" s="696"/>
      <c r="P595" s="696"/>
      <c r="Q595" s="696"/>
      <c r="R595" s="696"/>
      <c r="S595" s="696"/>
      <c r="T595" s="696"/>
      <c r="U595" s="696"/>
      <c r="V595" s="696"/>
      <c r="W595" s="696"/>
      <c r="X595" s="696"/>
      <c r="Y595" s="696"/>
      <c r="Z595" s="696"/>
      <c r="AA595" s="696"/>
      <c r="AB595" s="696"/>
      <c r="AC595" s="697"/>
      <c r="AD595" s="431"/>
      <c r="AF595" s="154"/>
      <c r="AG595" s="154"/>
      <c r="AH595" s="154"/>
      <c r="AX595" s="435"/>
    </row>
    <row r="596" spans="1:50" s="430" customFormat="1" x14ac:dyDescent="0.3">
      <c r="A596" s="642"/>
      <c r="B596" s="643"/>
      <c r="C596" s="643"/>
      <c r="D596" s="643"/>
      <c r="E596" s="643"/>
      <c r="F596" s="643"/>
      <c r="G596" s="643"/>
      <c r="H596" s="643"/>
      <c r="I596" s="643"/>
      <c r="J596" s="643"/>
      <c r="K596" s="643"/>
      <c r="L596" s="643"/>
      <c r="M596" s="643"/>
      <c r="N596" s="643"/>
      <c r="O596" s="643"/>
      <c r="P596" s="643"/>
      <c r="Q596" s="643"/>
      <c r="R596" s="643"/>
      <c r="S596" s="643"/>
      <c r="T596" s="643"/>
      <c r="U596" s="643"/>
      <c r="V596" s="643"/>
      <c r="W596" s="643"/>
      <c r="X596" s="643"/>
      <c r="Y596" s="643"/>
      <c r="Z596" s="643"/>
      <c r="AA596" s="643"/>
      <c r="AB596" s="643"/>
      <c r="AC596" s="644"/>
      <c r="AD596" s="431"/>
      <c r="AF596" s="154"/>
      <c r="AG596" s="154"/>
      <c r="AH596" s="154"/>
      <c r="AT596" s="324">
        <f>A596</f>
        <v>0</v>
      </c>
      <c r="AX596" s="435"/>
    </row>
    <row r="597" spans="1:50" s="430" customFormat="1" ht="13.9" customHeight="1" x14ac:dyDescent="0.3">
      <c r="A597" s="528"/>
      <c r="B597" s="528"/>
      <c r="C597" s="528"/>
      <c r="D597" s="528"/>
      <c r="E597" s="528"/>
      <c r="F597" s="528"/>
      <c r="G597" s="528"/>
      <c r="H597" s="528"/>
      <c r="I597" s="528"/>
      <c r="J597" s="528"/>
      <c r="K597" s="528"/>
      <c r="L597" s="528"/>
      <c r="M597" s="528"/>
      <c r="N597" s="528"/>
      <c r="O597" s="528"/>
      <c r="P597" s="528"/>
      <c r="Q597" s="528"/>
      <c r="R597" s="528"/>
      <c r="S597" s="528"/>
      <c r="T597" s="528"/>
      <c r="U597" s="528"/>
      <c r="V597" s="528"/>
      <c r="W597" s="528"/>
      <c r="X597" s="528"/>
      <c r="Y597" s="528"/>
      <c r="Z597" s="528"/>
      <c r="AA597" s="528"/>
      <c r="AB597" s="528"/>
      <c r="AC597" s="528"/>
      <c r="AD597" s="431"/>
      <c r="AF597" s="154"/>
      <c r="AG597" s="154"/>
      <c r="AH597" s="154"/>
      <c r="AX597" s="435"/>
    </row>
    <row r="598" spans="1:50" s="430" customFormat="1" ht="40.5" customHeight="1" x14ac:dyDescent="0.3">
      <c r="A598" s="723" t="s">
        <v>76</v>
      </c>
      <c r="B598" s="724"/>
      <c r="C598" s="725"/>
      <c r="D598" s="696" t="s">
        <v>473</v>
      </c>
      <c r="E598" s="696"/>
      <c r="F598" s="696"/>
      <c r="G598" s="696"/>
      <c r="H598" s="696"/>
      <c r="I598" s="696"/>
      <c r="J598" s="696"/>
      <c r="K598" s="696"/>
      <c r="L598" s="696"/>
      <c r="M598" s="696"/>
      <c r="N598" s="696"/>
      <c r="O598" s="696"/>
      <c r="P598" s="696"/>
      <c r="Q598" s="696"/>
      <c r="R598" s="696"/>
      <c r="S598" s="696"/>
      <c r="T598" s="696"/>
      <c r="U598" s="696"/>
      <c r="V598" s="696"/>
      <c r="W598" s="696"/>
      <c r="X598" s="696"/>
      <c r="Y598" s="696"/>
      <c r="Z598" s="696"/>
      <c r="AA598" s="696"/>
      <c r="AB598" s="697"/>
      <c r="AC598" s="195"/>
      <c r="AD598" s="6" t="b">
        <v>0</v>
      </c>
      <c r="AF598" s="153" t="str">
        <f>IF(AD598=FALSE,"","x")</f>
        <v/>
      </c>
      <c r="AG598" s="273" t="s">
        <v>211</v>
      </c>
      <c r="AH598" s="154"/>
      <c r="AX598" s="435"/>
    </row>
    <row r="599" spans="1:50" s="430" customFormat="1" x14ac:dyDescent="0.3">
      <c r="A599" s="695" t="s">
        <v>71</v>
      </c>
      <c r="B599" s="696"/>
      <c r="C599" s="696"/>
      <c r="D599" s="696"/>
      <c r="E599" s="696"/>
      <c r="F599" s="696"/>
      <c r="G599" s="696"/>
      <c r="H599" s="696"/>
      <c r="I599" s="696"/>
      <c r="J599" s="696"/>
      <c r="K599" s="696"/>
      <c r="L599" s="696"/>
      <c r="M599" s="696"/>
      <c r="N599" s="696"/>
      <c r="O599" s="696"/>
      <c r="P599" s="696"/>
      <c r="Q599" s="696"/>
      <c r="R599" s="696"/>
      <c r="S599" s="696"/>
      <c r="T599" s="696"/>
      <c r="U599" s="696"/>
      <c r="V599" s="696"/>
      <c r="W599" s="696"/>
      <c r="X599" s="696"/>
      <c r="Y599" s="696"/>
      <c r="Z599" s="696"/>
      <c r="AA599" s="696"/>
      <c r="AB599" s="696"/>
      <c r="AC599" s="697"/>
      <c r="AD599" s="431"/>
      <c r="AG599" s="154"/>
      <c r="AH599" s="154"/>
      <c r="AX599" s="435"/>
    </row>
    <row r="600" spans="1:50" s="430" customFormat="1" x14ac:dyDescent="0.3">
      <c r="A600" s="642"/>
      <c r="B600" s="643"/>
      <c r="C600" s="643"/>
      <c r="D600" s="643"/>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c r="AA600" s="643"/>
      <c r="AB600" s="643"/>
      <c r="AC600" s="644"/>
      <c r="AD600" s="431"/>
      <c r="AG600" s="154"/>
      <c r="AH600" s="154"/>
      <c r="AM600" s="530"/>
      <c r="AN600" s="530"/>
      <c r="AO600" s="530"/>
      <c r="AP600" s="530"/>
      <c r="AT600" s="324">
        <f>A600</f>
        <v>0</v>
      </c>
      <c r="AX600" s="435"/>
    </row>
    <row r="601" spans="1:50" s="430" customFormat="1" ht="15" customHeight="1" x14ac:dyDescent="0.3">
      <c r="A601" s="525"/>
      <c r="B601" s="525"/>
      <c r="C601" s="525"/>
      <c r="D601" s="525"/>
      <c r="E601" s="525"/>
      <c r="F601" s="525"/>
      <c r="G601" s="525"/>
      <c r="H601" s="525"/>
      <c r="I601" s="525"/>
      <c r="J601" s="525"/>
      <c r="K601" s="525"/>
      <c r="L601" s="525"/>
      <c r="M601" s="525"/>
      <c r="N601" s="525"/>
      <c r="O601" s="525"/>
      <c r="P601" s="525"/>
      <c r="Q601" s="525"/>
      <c r="R601" s="525"/>
      <c r="S601" s="525"/>
      <c r="T601" s="525"/>
      <c r="U601" s="525"/>
      <c r="V601" s="525"/>
      <c r="W601" s="525"/>
      <c r="X601" s="525"/>
      <c r="Y601" s="525"/>
      <c r="Z601" s="525"/>
      <c r="AA601" s="525"/>
      <c r="AB601" s="525"/>
      <c r="AC601" s="525"/>
      <c r="AD601" s="431"/>
      <c r="AG601" s="154"/>
      <c r="AH601" s="154"/>
      <c r="AM601" s="530"/>
      <c r="AN601" s="530"/>
      <c r="AO601" s="530"/>
      <c r="AP601" s="530"/>
      <c r="AT601" s="127"/>
      <c r="AX601" s="435"/>
    </row>
    <row r="602" spans="1:50" s="430" customFormat="1" ht="69" customHeight="1" x14ac:dyDescent="0.3">
      <c r="A602" s="723" t="s">
        <v>73</v>
      </c>
      <c r="B602" s="724"/>
      <c r="C602" s="725"/>
      <c r="D602" s="865" t="s">
        <v>83</v>
      </c>
      <c r="E602" s="865"/>
      <c r="F602" s="865"/>
      <c r="G602" s="865"/>
      <c r="H602" s="865"/>
      <c r="I602" s="865"/>
      <c r="J602" s="865"/>
      <c r="K602" s="865"/>
      <c r="L602" s="865"/>
      <c r="M602" s="865"/>
      <c r="N602" s="865"/>
      <c r="O602" s="865"/>
      <c r="P602" s="865"/>
      <c r="Q602" s="865"/>
      <c r="R602" s="865"/>
      <c r="S602" s="865"/>
      <c r="T602" s="865"/>
      <c r="U602" s="865"/>
      <c r="V602" s="865"/>
      <c r="W602" s="865"/>
      <c r="X602" s="865"/>
      <c r="Y602" s="865"/>
      <c r="Z602" s="865"/>
      <c r="AA602" s="865"/>
      <c r="AB602" s="866"/>
      <c r="AC602" s="195"/>
      <c r="AD602" s="6" t="b">
        <v>0</v>
      </c>
      <c r="AF602" s="153" t="str">
        <f>IF(AD602=FALSE,"","x")</f>
        <v/>
      </c>
      <c r="AG602" s="154"/>
      <c r="AH602" s="154"/>
      <c r="AM602" s="530"/>
      <c r="AN602" s="530"/>
      <c r="AO602" s="530"/>
      <c r="AP602" s="530"/>
      <c r="AT602" s="127"/>
      <c r="AX602" s="435"/>
    </row>
    <row r="603" spans="1:50" s="430" customFormat="1" x14ac:dyDescent="0.3">
      <c r="A603" s="695" t="s">
        <v>71</v>
      </c>
      <c r="B603" s="696"/>
      <c r="C603" s="696"/>
      <c r="D603" s="696"/>
      <c r="E603" s="696"/>
      <c r="F603" s="696"/>
      <c r="G603" s="696"/>
      <c r="H603" s="696"/>
      <c r="I603" s="696"/>
      <c r="J603" s="696"/>
      <c r="K603" s="696"/>
      <c r="L603" s="696"/>
      <c r="M603" s="696"/>
      <c r="N603" s="696"/>
      <c r="O603" s="696"/>
      <c r="P603" s="696"/>
      <c r="Q603" s="696"/>
      <c r="R603" s="696"/>
      <c r="S603" s="696"/>
      <c r="T603" s="696"/>
      <c r="U603" s="696"/>
      <c r="V603" s="696"/>
      <c r="W603" s="696"/>
      <c r="X603" s="696"/>
      <c r="Y603" s="696"/>
      <c r="Z603" s="696"/>
      <c r="AA603" s="696"/>
      <c r="AB603" s="696"/>
      <c r="AC603" s="697"/>
      <c r="AD603" s="431"/>
      <c r="AG603" s="154"/>
      <c r="AH603" s="154"/>
      <c r="AM603" s="530"/>
      <c r="AN603" s="530"/>
      <c r="AO603" s="530"/>
      <c r="AP603" s="530"/>
      <c r="AT603" s="127"/>
      <c r="AX603" s="435"/>
    </row>
    <row r="604" spans="1:50" s="430" customFormat="1" x14ac:dyDescent="0.3">
      <c r="A604" s="867"/>
      <c r="B604" s="867"/>
      <c r="C604" s="867"/>
      <c r="D604" s="867"/>
      <c r="E604" s="867"/>
      <c r="F604" s="867"/>
      <c r="G604" s="867"/>
      <c r="H604" s="867"/>
      <c r="I604" s="867"/>
      <c r="J604" s="867"/>
      <c r="K604" s="867"/>
      <c r="L604" s="867"/>
      <c r="M604" s="867"/>
      <c r="N604" s="867"/>
      <c r="O604" s="867"/>
      <c r="P604" s="867"/>
      <c r="Q604" s="867"/>
      <c r="R604" s="867"/>
      <c r="S604" s="867"/>
      <c r="T604" s="867"/>
      <c r="U604" s="867"/>
      <c r="V604" s="867"/>
      <c r="W604" s="867"/>
      <c r="X604" s="867"/>
      <c r="Y604" s="867"/>
      <c r="Z604" s="867"/>
      <c r="AA604" s="867"/>
      <c r="AB604" s="867"/>
      <c r="AC604" s="867"/>
      <c r="AD604" s="431"/>
      <c r="AG604" s="154"/>
      <c r="AH604" s="154"/>
      <c r="AM604" s="530"/>
      <c r="AN604" s="530"/>
      <c r="AO604" s="530"/>
      <c r="AP604" s="530"/>
      <c r="AT604" s="324">
        <f>A604</f>
        <v>0</v>
      </c>
      <c r="AX604" s="435"/>
    </row>
    <row r="605" spans="1:50" s="430" customFormat="1" x14ac:dyDescent="0.3">
      <c r="A605" s="199"/>
      <c r="B605" s="528"/>
      <c r="C605" s="528"/>
      <c r="D605" s="528"/>
      <c r="E605" s="528"/>
      <c r="F605" s="528"/>
      <c r="G605" s="528"/>
      <c r="H605" s="528"/>
      <c r="I605" s="528"/>
      <c r="J605" s="528"/>
      <c r="K605" s="528"/>
      <c r="L605" s="528"/>
      <c r="M605" s="528"/>
      <c r="N605" s="528"/>
      <c r="O605" s="528"/>
      <c r="P605" s="528"/>
      <c r="Q605" s="528"/>
      <c r="R605" s="528"/>
      <c r="S605" s="528"/>
      <c r="T605" s="528"/>
      <c r="U605" s="528"/>
      <c r="V605" s="528"/>
      <c r="W605" s="528"/>
      <c r="X605" s="528"/>
      <c r="Y605" s="528"/>
      <c r="Z605" s="528"/>
      <c r="AA605" s="528"/>
      <c r="AB605" s="528"/>
      <c r="AC605" s="528"/>
      <c r="AD605" s="431"/>
      <c r="AG605" s="154"/>
      <c r="AH605" s="154"/>
      <c r="AM605" s="530"/>
      <c r="AN605" s="530"/>
      <c r="AO605" s="530"/>
      <c r="AP605" s="530"/>
      <c r="AT605" s="127"/>
      <c r="AX605" s="435"/>
    </row>
    <row r="606" spans="1:50" s="430" customFormat="1" ht="75.75" customHeight="1" x14ac:dyDescent="0.3">
      <c r="A606" s="709" t="s">
        <v>53</v>
      </c>
      <c r="B606" s="710"/>
      <c r="C606" s="710"/>
      <c r="D606" s="788" t="s">
        <v>474</v>
      </c>
      <c r="E606" s="789"/>
      <c r="F606" s="789"/>
      <c r="G606" s="789"/>
      <c r="H606" s="789"/>
      <c r="I606" s="789"/>
      <c r="J606" s="789"/>
      <c r="K606" s="789"/>
      <c r="L606" s="789"/>
      <c r="M606" s="789"/>
      <c r="N606" s="789"/>
      <c r="O606" s="789"/>
      <c r="P606" s="789"/>
      <c r="Q606" s="789"/>
      <c r="R606" s="789"/>
      <c r="S606" s="789"/>
      <c r="T606" s="789"/>
      <c r="U606" s="789"/>
      <c r="V606" s="789"/>
      <c r="W606" s="789"/>
      <c r="X606" s="789"/>
      <c r="Y606" s="789"/>
      <c r="Z606" s="789"/>
      <c r="AA606" s="789"/>
      <c r="AB606" s="790"/>
      <c r="AC606" s="370"/>
      <c r="AD606" s="6" t="b">
        <v>0</v>
      </c>
      <c r="AF606" s="153" t="str">
        <f>IF(AD606=FALSE,"","x")</f>
        <v/>
      </c>
      <c r="AG606" s="154"/>
      <c r="AH606" s="154"/>
      <c r="AM606" s="530"/>
      <c r="AN606" s="530"/>
      <c r="AO606" s="530"/>
      <c r="AP606" s="530"/>
      <c r="AT606" s="127"/>
      <c r="AX606" s="435"/>
    </row>
    <row r="607" spans="1:50" s="430" customFormat="1" x14ac:dyDescent="0.3">
      <c r="A607" s="788" t="s">
        <v>71</v>
      </c>
      <c r="B607" s="789"/>
      <c r="C607" s="789"/>
      <c r="D607" s="789"/>
      <c r="E607" s="789"/>
      <c r="F607" s="789"/>
      <c r="G607" s="789"/>
      <c r="H607" s="789"/>
      <c r="I607" s="789"/>
      <c r="J607" s="789"/>
      <c r="K607" s="789"/>
      <c r="L607" s="789"/>
      <c r="M607" s="789"/>
      <c r="N607" s="789"/>
      <c r="O607" s="789"/>
      <c r="P607" s="789"/>
      <c r="Q607" s="789"/>
      <c r="R607" s="789"/>
      <c r="S607" s="789"/>
      <c r="T607" s="789"/>
      <c r="U607" s="789"/>
      <c r="V607" s="789"/>
      <c r="W607" s="789"/>
      <c r="X607" s="789"/>
      <c r="Y607" s="789"/>
      <c r="Z607" s="789"/>
      <c r="AA607" s="789"/>
      <c r="AB607" s="789"/>
      <c r="AC607" s="790"/>
      <c r="AD607" s="431"/>
      <c r="AG607" s="154"/>
      <c r="AH607" s="154"/>
      <c r="AM607" s="530"/>
      <c r="AN607" s="530"/>
      <c r="AO607" s="530"/>
      <c r="AP607" s="530"/>
      <c r="AT607" s="127"/>
      <c r="AX607" s="435"/>
    </row>
    <row r="608" spans="1:50" s="430" customFormat="1" x14ac:dyDescent="0.3">
      <c r="A608" s="719"/>
      <c r="B608" s="720"/>
      <c r="C608" s="720"/>
      <c r="D608" s="720"/>
      <c r="E608" s="720"/>
      <c r="F608" s="720"/>
      <c r="G608" s="720"/>
      <c r="H608" s="720"/>
      <c r="I608" s="720"/>
      <c r="J608" s="720"/>
      <c r="K608" s="720"/>
      <c r="L608" s="720"/>
      <c r="M608" s="720"/>
      <c r="N608" s="720"/>
      <c r="O608" s="720"/>
      <c r="P608" s="720"/>
      <c r="Q608" s="720"/>
      <c r="R608" s="720"/>
      <c r="S608" s="720"/>
      <c r="T608" s="720"/>
      <c r="U608" s="720"/>
      <c r="V608" s="720"/>
      <c r="W608" s="720"/>
      <c r="X608" s="720"/>
      <c r="Y608" s="720"/>
      <c r="Z608" s="720"/>
      <c r="AA608" s="720"/>
      <c r="AB608" s="720"/>
      <c r="AC608" s="721"/>
      <c r="AD608" s="431"/>
      <c r="AG608" s="154"/>
      <c r="AH608" s="154"/>
      <c r="AM608" s="530"/>
      <c r="AN608" s="530"/>
      <c r="AO608" s="530"/>
      <c r="AP608" s="530"/>
      <c r="AT608" s="324">
        <f>A608</f>
        <v>0</v>
      </c>
      <c r="AX608" s="435"/>
    </row>
    <row r="609" spans="1:50" s="430" customFormat="1" x14ac:dyDescent="0.3">
      <c r="A609" s="356"/>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c r="AA609" s="356"/>
      <c r="AB609" s="356"/>
      <c r="AC609" s="356"/>
      <c r="AD609" s="431"/>
      <c r="AG609" s="154"/>
      <c r="AH609" s="154"/>
      <c r="AM609" s="530"/>
      <c r="AN609" s="530"/>
      <c r="AO609" s="530"/>
      <c r="AP609" s="530"/>
      <c r="AT609" s="127"/>
      <c r="AX609" s="435"/>
    </row>
    <row r="610" spans="1:50" s="430" customFormat="1" x14ac:dyDescent="0.3">
      <c r="A610" s="356"/>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c r="AA610" s="356"/>
      <c r="AB610" s="356"/>
      <c r="AC610" s="356"/>
      <c r="AD610" s="431"/>
      <c r="AG610" s="154"/>
      <c r="AH610" s="154"/>
      <c r="AM610" s="530"/>
      <c r="AN610" s="530"/>
      <c r="AO610" s="530"/>
      <c r="AP610" s="530"/>
      <c r="AT610" s="127"/>
      <c r="AX610" s="435"/>
    </row>
    <row r="611" spans="1:50" s="430" customFormat="1" ht="15.5" x14ac:dyDescent="0.35">
      <c r="A611" s="868" t="s">
        <v>475</v>
      </c>
      <c r="B611" s="868"/>
      <c r="C611" s="868"/>
      <c r="D611" s="868"/>
      <c r="E611" s="868"/>
      <c r="F611" s="868"/>
      <c r="G611" s="868"/>
      <c r="H611" s="868"/>
      <c r="I611" s="868"/>
      <c r="J611" s="868"/>
      <c r="K611" s="868"/>
      <c r="L611" s="868"/>
      <c r="M611" s="868"/>
      <c r="N611" s="868"/>
      <c r="O611" s="868"/>
      <c r="P611" s="868"/>
      <c r="Q611" s="868"/>
      <c r="R611" s="868"/>
      <c r="S611" s="868"/>
      <c r="T611" s="868"/>
      <c r="U611" s="868"/>
      <c r="V611" s="868"/>
      <c r="W611" s="868"/>
      <c r="X611" s="868"/>
      <c r="Y611" s="868"/>
      <c r="Z611" s="868"/>
      <c r="AA611" s="868"/>
      <c r="AB611" s="868"/>
      <c r="AC611" s="868"/>
      <c r="AD611" s="431"/>
      <c r="AG611" s="154"/>
      <c r="AH611" s="154"/>
      <c r="AM611" s="530"/>
      <c r="AN611" s="530"/>
      <c r="AO611" s="530"/>
      <c r="AP611" s="530"/>
      <c r="AT611" s="127"/>
      <c r="AX611" s="435"/>
    </row>
    <row r="612" spans="1:50" s="430" customFormat="1" ht="21" customHeight="1" x14ac:dyDescent="0.3">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c r="AA612" s="356"/>
      <c r="AB612" s="356"/>
      <c r="AC612" s="358"/>
      <c r="AD612" s="431"/>
      <c r="AM612" s="530"/>
      <c r="AN612" s="530"/>
      <c r="AO612" s="530"/>
      <c r="AP612" s="530"/>
      <c r="AT612" s="127"/>
      <c r="AX612" s="435"/>
    </row>
    <row r="613" spans="1:50" s="430" customFormat="1" ht="58.5" customHeight="1" x14ac:dyDescent="0.3">
      <c r="A613" s="709" t="s">
        <v>54</v>
      </c>
      <c r="B613" s="710"/>
      <c r="C613" s="710"/>
      <c r="D613" s="788" t="s">
        <v>476</v>
      </c>
      <c r="E613" s="789"/>
      <c r="F613" s="789"/>
      <c r="G613" s="789"/>
      <c r="H613" s="789"/>
      <c r="I613" s="789"/>
      <c r="J613" s="789"/>
      <c r="K613" s="789"/>
      <c r="L613" s="789"/>
      <c r="M613" s="789"/>
      <c r="N613" s="789"/>
      <c r="O613" s="789"/>
      <c r="P613" s="789"/>
      <c r="Q613" s="789"/>
      <c r="R613" s="789"/>
      <c r="S613" s="789"/>
      <c r="T613" s="789"/>
      <c r="U613" s="789"/>
      <c r="V613" s="789"/>
      <c r="W613" s="789"/>
      <c r="X613" s="789"/>
      <c r="Y613" s="789"/>
      <c r="Z613" s="789"/>
      <c r="AA613" s="789"/>
      <c r="AB613" s="790"/>
      <c r="AC613" s="370"/>
      <c r="AD613" s="6" t="b">
        <v>0</v>
      </c>
      <c r="AF613" s="153" t="str">
        <f>IF(AD613=FALSE,"","x")</f>
        <v/>
      </c>
      <c r="AM613" s="530"/>
      <c r="AN613" s="530"/>
      <c r="AO613" s="530"/>
      <c r="AP613" s="530"/>
      <c r="AT613" s="127"/>
      <c r="AX613" s="435"/>
    </row>
    <row r="614" spans="1:50" s="430" customFormat="1" x14ac:dyDescent="0.3">
      <c r="A614" s="788" t="s">
        <v>71</v>
      </c>
      <c r="B614" s="789"/>
      <c r="C614" s="789"/>
      <c r="D614" s="789"/>
      <c r="E614" s="789"/>
      <c r="F614" s="789"/>
      <c r="G614" s="789"/>
      <c r="H614" s="789"/>
      <c r="I614" s="789"/>
      <c r="J614" s="789"/>
      <c r="K614" s="789"/>
      <c r="L614" s="789"/>
      <c r="M614" s="789"/>
      <c r="N614" s="789"/>
      <c r="O614" s="789"/>
      <c r="P614" s="789"/>
      <c r="Q614" s="789"/>
      <c r="R614" s="789"/>
      <c r="S614" s="789"/>
      <c r="T614" s="789"/>
      <c r="U614" s="789"/>
      <c r="V614" s="789"/>
      <c r="W614" s="789"/>
      <c r="X614" s="789"/>
      <c r="Y614" s="789"/>
      <c r="Z614" s="789"/>
      <c r="AA614" s="789"/>
      <c r="AB614" s="789"/>
      <c r="AC614" s="790"/>
      <c r="AD614" s="431"/>
      <c r="AM614" s="530"/>
      <c r="AN614" s="530"/>
      <c r="AO614" s="530"/>
      <c r="AP614" s="530"/>
      <c r="AT614" s="127"/>
      <c r="AX614" s="435"/>
    </row>
    <row r="615" spans="1:50" s="430" customFormat="1" x14ac:dyDescent="0.3">
      <c r="A615" s="719"/>
      <c r="B615" s="720"/>
      <c r="C615" s="720"/>
      <c r="D615" s="720"/>
      <c r="E615" s="720"/>
      <c r="F615" s="720"/>
      <c r="G615" s="720"/>
      <c r="H615" s="720"/>
      <c r="I615" s="720"/>
      <c r="J615" s="720"/>
      <c r="K615" s="720"/>
      <c r="L615" s="720"/>
      <c r="M615" s="720"/>
      <c r="N615" s="720"/>
      <c r="O615" s="720"/>
      <c r="P615" s="720"/>
      <c r="Q615" s="720"/>
      <c r="R615" s="720"/>
      <c r="S615" s="720"/>
      <c r="T615" s="720"/>
      <c r="U615" s="720"/>
      <c r="V615" s="720"/>
      <c r="W615" s="720"/>
      <c r="X615" s="720"/>
      <c r="Y615" s="720"/>
      <c r="Z615" s="720"/>
      <c r="AA615" s="720"/>
      <c r="AB615" s="720"/>
      <c r="AC615" s="721"/>
      <c r="AD615" s="431"/>
      <c r="AM615" s="530"/>
      <c r="AN615" s="530"/>
      <c r="AO615" s="530"/>
      <c r="AP615" s="530"/>
      <c r="AT615" s="324">
        <f>A615</f>
        <v>0</v>
      </c>
      <c r="AX615" s="435"/>
    </row>
    <row r="616" spans="1:50" s="430" customFormat="1" x14ac:dyDescent="0.3">
      <c r="A616" s="356"/>
      <c r="B616" s="356"/>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c r="AA616" s="356"/>
      <c r="AB616" s="356"/>
      <c r="AC616" s="358"/>
      <c r="AD616" s="431"/>
      <c r="AM616" s="530"/>
      <c r="AN616" s="530"/>
      <c r="AO616" s="530"/>
      <c r="AP616" s="530"/>
      <c r="AT616" s="127"/>
      <c r="AX616" s="435"/>
    </row>
    <row r="617" spans="1:50" s="430" customFormat="1" ht="39" customHeight="1" x14ac:dyDescent="0.3">
      <c r="A617" s="709" t="s">
        <v>55</v>
      </c>
      <c r="B617" s="710"/>
      <c r="C617" s="710"/>
      <c r="D617" s="788" t="s">
        <v>477</v>
      </c>
      <c r="E617" s="789"/>
      <c r="F617" s="789"/>
      <c r="G617" s="789"/>
      <c r="H617" s="789"/>
      <c r="I617" s="789"/>
      <c r="J617" s="789"/>
      <c r="K617" s="789"/>
      <c r="L617" s="789"/>
      <c r="M617" s="789"/>
      <c r="N617" s="789"/>
      <c r="O617" s="789"/>
      <c r="P617" s="789"/>
      <c r="Q617" s="789"/>
      <c r="R617" s="789"/>
      <c r="S617" s="789"/>
      <c r="T617" s="789"/>
      <c r="U617" s="789"/>
      <c r="V617" s="789"/>
      <c r="W617" s="789"/>
      <c r="X617" s="789"/>
      <c r="Y617" s="789"/>
      <c r="Z617" s="789"/>
      <c r="AA617" s="789"/>
      <c r="AB617" s="790"/>
      <c r="AC617" s="370"/>
      <c r="AD617" s="6" t="b">
        <v>0</v>
      </c>
      <c r="AF617" s="153" t="str">
        <f>IF(AD617=FALSE,"","x")</f>
        <v/>
      </c>
      <c r="AM617" s="530"/>
      <c r="AN617" s="530"/>
      <c r="AO617" s="530"/>
      <c r="AP617" s="530"/>
      <c r="AT617" s="127"/>
      <c r="AX617" s="435"/>
    </row>
    <row r="618" spans="1:50" s="430" customFormat="1" ht="16.5" customHeight="1" x14ac:dyDescent="0.3">
      <c r="A618" s="788" t="s">
        <v>71</v>
      </c>
      <c r="B618" s="789"/>
      <c r="C618" s="789"/>
      <c r="D618" s="789"/>
      <c r="E618" s="789"/>
      <c r="F618" s="789"/>
      <c r="G618" s="789"/>
      <c r="H618" s="789"/>
      <c r="I618" s="789"/>
      <c r="J618" s="789"/>
      <c r="K618" s="789"/>
      <c r="L618" s="789"/>
      <c r="M618" s="789"/>
      <c r="N618" s="789"/>
      <c r="O618" s="789"/>
      <c r="P618" s="789"/>
      <c r="Q618" s="789"/>
      <c r="R618" s="789"/>
      <c r="S618" s="789"/>
      <c r="T618" s="789"/>
      <c r="U618" s="789"/>
      <c r="V618" s="789"/>
      <c r="W618" s="789"/>
      <c r="X618" s="789"/>
      <c r="Y618" s="789"/>
      <c r="Z618" s="789"/>
      <c r="AA618" s="789"/>
      <c r="AB618" s="789"/>
      <c r="AC618" s="790"/>
      <c r="AD618" s="431"/>
      <c r="AM618" s="530"/>
      <c r="AN618" s="530"/>
      <c r="AO618" s="530"/>
      <c r="AP618" s="530"/>
      <c r="AT618" s="127"/>
      <c r="AX618" s="435"/>
    </row>
    <row r="619" spans="1:50" s="430" customFormat="1" x14ac:dyDescent="0.3">
      <c r="A619" s="719"/>
      <c r="B619" s="720"/>
      <c r="C619" s="720"/>
      <c r="D619" s="720"/>
      <c r="E619" s="720"/>
      <c r="F619" s="720"/>
      <c r="G619" s="720"/>
      <c r="H619" s="720"/>
      <c r="I619" s="720"/>
      <c r="J619" s="720"/>
      <c r="K619" s="720"/>
      <c r="L619" s="720"/>
      <c r="M619" s="720"/>
      <c r="N619" s="720"/>
      <c r="O619" s="720"/>
      <c r="P619" s="720"/>
      <c r="Q619" s="720"/>
      <c r="R619" s="720"/>
      <c r="S619" s="720"/>
      <c r="T619" s="720"/>
      <c r="U619" s="720"/>
      <c r="V619" s="720"/>
      <c r="W619" s="720"/>
      <c r="X619" s="720"/>
      <c r="Y619" s="720"/>
      <c r="Z619" s="720"/>
      <c r="AA619" s="720"/>
      <c r="AB619" s="720"/>
      <c r="AC619" s="721"/>
      <c r="AD619" s="431"/>
      <c r="AM619" s="530"/>
      <c r="AN619" s="530"/>
      <c r="AO619" s="530"/>
      <c r="AP619" s="530"/>
      <c r="AT619" s="324">
        <f>A619</f>
        <v>0</v>
      </c>
      <c r="AX619" s="435"/>
    </row>
    <row r="620" spans="1:50" s="430" customFormat="1" x14ac:dyDescent="0.3">
      <c r="A620" s="371"/>
      <c r="B620" s="356"/>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c r="AA620" s="356"/>
      <c r="AB620" s="356"/>
      <c r="AC620" s="358"/>
      <c r="AD620" s="431"/>
      <c r="AM620" s="530"/>
      <c r="AN620" s="530"/>
      <c r="AO620" s="530"/>
      <c r="AP620" s="530"/>
      <c r="AT620" s="127"/>
      <c r="AX620" s="435"/>
    </row>
    <row r="621" spans="1:50" s="430" customFormat="1" ht="45" customHeight="1" x14ac:dyDescent="0.3">
      <c r="A621" s="709" t="s">
        <v>56</v>
      </c>
      <c r="B621" s="710"/>
      <c r="C621" s="710"/>
      <c r="D621" s="788" t="s">
        <v>478</v>
      </c>
      <c r="E621" s="789"/>
      <c r="F621" s="789"/>
      <c r="G621" s="789"/>
      <c r="H621" s="789"/>
      <c r="I621" s="789"/>
      <c r="J621" s="789"/>
      <c r="K621" s="789"/>
      <c r="L621" s="789"/>
      <c r="M621" s="789"/>
      <c r="N621" s="789"/>
      <c r="O621" s="789"/>
      <c r="P621" s="789"/>
      <c r="Q621" s="789"/>
      <c r="R621" s="789"/>
      <c r="S621" s="789"/>
      <c r="T621" s="789"/>
      <c r="U621" s="789"/>
      <c r="V621" s="789"/>
      <c r="W621" s="789"/>
      <c r="X621" s="789"/>
      <c r="Y621" s="789"/>
      <c r="Z621" s="789"/>
      <c r="AA621" s="789"/>
      <c r="AB621" s="790"/>
      <c r="AC621" s="370"/>
      <c r="AD621" s="6" t="b">
        <v>0</v>
      </c>
      <c r="AF621" s="153" t="str">
        <f>IF(AD621=FALSE,"","x")</f>
        <v/>
      </c>
      <c r="AM621" s="530"/>
      <c r="AN621" s="530"/>
      <c r="AO621" s="530"/>
      <c r="AP621" s="530"/>
      <c r="AT621" s="127"/>
      <c r="AX621" s="435"/>
    </row>
    <row r="622" spans="1:50" s="430" customFormat="1" x14ac:dyDescent="0.3">
      <c r="A622" s="695" t="s">
        <v>71</v>
      </c>
      <c r="B622" s="696"/>
      <c r="C622" s="696"/>
      <c r="D622" s="696"/>
      <c r="E622" s="696"/>
      <c r="F622" s="696"/>
      <c r="G622" s="696"/>
      <c r="H622" s="696"/>
      <c r="I622" s="696"/>
      <c r="J622" s="696"/>
      <c r="K622" s="696"/>
      <c r="L622" s="696"/>
      <c r="M622" s="696"/>
      <c r="N622" s="696"/>
      <c r="O622" s="696"/>
      <c r="P622" s="696"/>
      <c r="Q622" s="696"/>
      <c r="R622" s="696"/>
      <c r="S622" s="696"/>
      <c r="T622" s="696"/>
      <c r="U622" s="696"/>
      <c r="V622" s="696"/>
      <c r="W622" s="696"/>
      <c r="X622" s="696"/>
      <c r="Y622" s="696"/>
      <c r="Z622" s="696"/>
      <c r="AA622" s="696"/>
      <c r="AB622" s="696"/>
      <c r="AC622" s="697"/>
      <c r="AD622" s="431"/>
      <c r="AM622" s="530"/>
      <c r="AN622" s="530"/>
      <c r="AO622" s="530"/>
      <c r="AP622" s="530"/>
      <c r="AT622" s="127"/>
      <c r="AX622" s="435"/>
    </row>
    <row r="623" spans="1:50" s="430" customFormat="1" x14ac:dyDescent="0.3">
      <c r="A623" s="642"/>
      <c r="B623" s="643"/>
      <c r="C623" s="643"/>
      <c r="D623" s="643"/>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c r="AA623" s="643"/>
      <c r="AB623" s="643"/>
      <c r="AC623" s="644"/>
      <c r="AD623" s="431"/>
      <c r="AM623" s="530"/>
      <c r="AN623" s="530"/>
      <c r="AO623" s="530"/>
      <c r="AP623" s="530"/>
      <c r="AT623" s="324">
        <f>A623</f>
        <v>0</v>
      </c>
      <c r="AX623" s="435"/>
    </row>
    <row r="624" spans="1:50" s="430" customFormat="1" x14ac:dyDescent="0.3">
      <c r="A624" s="203"/>
      <c r="AC624" s="121"/>
      <c r="AD624" s="431"/>
      <c r="AM624" s="530"/>
      <c r="AN624" s="530"/>
      <c r="AO624" s="530"/>
      <c r="AP624" s="530"/>
      <c r="AT624" s="127"/>
      <c r="AX624" s="435"/>
    </row>
    <row r="625" spans="1:50" s="430" customFormat="1" ht="33.75" customHeight="1" x14ac:dyDescent="0.3">
      <c r="A625" s="709" t="s">
        <v>296</v>
      </c>
      <c r="B625" s="710"/>
      <c r="C625" s="710"/>
      <c r="D625" s="788" t="s">
        <v>86</v>
      </c>
      <c r="E625" s="789"/>
      <c r="F625" s="789"/>
      <c r="G625" s="789"/>
      <c r="H625" s="789"/>
      <c r="I625" s="789"/>
      <c r="J625" s="789"/>
      <c r="K625" s="789"/>
      <c r="L625" s="789"/>
      <c r="M625" s="789"/>
      <c r="N625" s="789"/>
      <c r="O625" s="789"/>
      <c r="P625" s="789"/>
      <c r="Q625" s="789"/>
      <c r="R625" s="789"/>
      <c r="S625" s="789"/>
      <c r="T625" s="789"/>
      <c r="U625" s="789"/>
      <c r="V625" s="789"/>
      <c r="W625" s="789"/>
      <c r="X625" s="789"/>
      <c r="Y625" s="789"/>
      <c r="Z625" s="789"/>
      <c r="AA625" s="789"/>
      <c r="AB625" s="790"/>
      <c r="AC625" s="370"/>
      <c r="AD625" s="6" t="b">
        <v>0</v>
      </c>
      <c r="AF625" s="153" t="str">
        <f>IF(AD625=FALSE,"","x")</f>
        <v/>
      </c>
      <c r="AM625" s="530"/>
      <c r="AN625" s="530"/>
      <c r="AO625" s="530"/>
      <c r="AP625" s="530"/>
      <c r="AT625" s="127"/>
      <c r="AX625" s="435"/>
    </row>
    <row r="626" spans="1:50" s="430" customFormat="1" x14ac:dyDescent="0.3">
      <c r="A626" s="788" t="s">
        <v>71</v>
      </c>
      <c r="B626" s="789"/>
      <c r="C626" s="789"/>
      <c r="D626" s="789"/>
      <c r="E626" s="789"/>
      <c r="F626" s="789"/>
      <c r="G626" s="789"/>
      <c r="H626" s="789"/>
      <c r="I626" s="789"/>
      <c r="J626" s="789"/>
      <c r="K626" s="789"/>
      <c r="L626" s="789"/>
      <c r="M626" s="789"/>
      <c r="N626" s="789"/>
      <c r="O626" s="789"/>
      <c r="P626" s="789"/>
      <c r="Q626" s="789"/>
      <c r="R626" s="789"/>
      <c r="S626" s="789"/>
      <c r="T626" s="789"/>
      <c r="U626" s="789"/>
      <c r="V626" s="789"/>
      <c r="W626" s="789"/>
      <c r="X626" s="789"/>
      <c r="Y626" s="789"/>
      <c r="Z626" s="789"/>
      <c r="AA626" s="789"/>
      <c r="AB626" s="789"/>
      <c r="AC626" s="790"/>
      <c r="AD626" s="431"/>
      <c r="AM626" s="530"/>
      <c r="AN626" s="530"/>
      <c r="AO626" s="530"/>
      <c r="AP626" s="530"/>
      <c r="AT626" s="127"/>
      <c r="AX626" s="435"/>
    </row>
    <row r="627" spans="1:50" s="430" customFormat="1" x14ac:dyDescent="0.3">
      <c r="A627" s="719"/>
      <c r="B627" s="720"/>
      <c r="C627" s="720"/>
      <c r="D627" s="720"/>
      <c r="E627" s="720"/>
      <c r="F627" s="720"/>
      <c r="G627" s="720"/>
      <c r="H627" s="720"/>
      <c r="I627" s="720"/>
      <c r="J627" s="720"/>
      <c r="K627" s="720"/>
      <c r="L627" s="720"/>
      <c r="M627" s="720"/>
      <c r="N627" s="720"/>
      <c r="O627" s="720"/>
      <c r="P627" s="720"/>
      <c r="Q627" s="720"/>
      <c r="R627" s="720"/>
      <c r="S627" s="720"/>
      <c r="T627" s="720"/>
      <c r="U627" s="720"/>
      <c r="V627" s="720"/>
      <c r="W627" s="720"/>
      <c r="X627" s="720"/>
      <c r="Y627" s="720"/>
      <c r="Z627" s="720"/>
      <c r="AA627" s="720"/>
      <c r="AB627" s="720"/>
      <c r="AC627" s="721"/>
      <c r="AD627" s="431"/>
      <c r="AM627" s="530"/>
      <c r="AN627" s="530"/>
      <c r="AO627" s="530"/>
      <c r="AP627" s="530"/>
      <c r="AT627" s="324">
        <f>A627</f>
        <v>0</v>
      </c>
      <c r="AX627" s="435"/>
    </row>
    <row r="628" spans="1:50" s="430" customFormat="1" x14ac:dyDescent="0.3">
      <c r="A628" s="372"/>
      <c r="B628" s="372"/>
      <c r="C628" s="372"/>
      <c r="D628" s="372"/>
      <c r="E628" s="372"/>
      <c r="F628" s="372"/>
      <c r="G628" s="372"/>
      <c r="H628" s="372"/>
      <c r="I628" s="372"/>
      <c r="J628" s="372"/>
      <c r="K628" s="372"/>
      <c r="L628" s="372"/>
      <c r="M628" s="372"/>
      <c r="N628" s="372"/>
      <c r="O628" s="372"/>
      <c r="P628" s="372"/>
      <c r="Q628" s="372"/>
      <c r="R628" s="372"/>
      <c r="S628" s="372"/>
      <c r="T628" s="372"/>
      <c r="U628" s="372"/>
      <c r="V628" s="372"/>
      <c r="W628" s="372"/>
      <c r="X628" s="372"/>
      <c r="Y628" s="372"/>
      <c r="Z628" s="372"/>
      <c r="AA628" s="372"/>
      <c r="AB628" s="372"/>
      <c r="AC628" s="372"/>
      <c r="AD628" s="431"/>
      <c r="AM628" s="530"/>
      <c r="AN628" s="530"/>
      <c r="AO628" s="530"/>
      <c r="AP628" s="530"/>
      <c r="AT628" s="127"/>
      <c r="AX628" s="435"/>
    </row>
    <row r="629" spans="1:50" s="430" customFormat="1" ht="30" customHeight="1" x14ac:dyDescent="0.3">
      <c r="A629" s="709" t="s">
        <v>297</v>
      </c>
      <c r="B629" s="710"/>
      <c r="C629" s="711"/>
      <c r="D629" s="788" t="s">
        <v>479</v>
      </c>
      <c r="E629" s="789"/>
      <c r="F629" s="789"/>
      <c r="G629" s="789"/>
      <c r="H629" s="789"/>
      <c r="I629" s="789"/>
      <c r="J629" s="789"/>
      <c r="K629" s="789"/>
      <c r="L629" s="789"/>
      <c r="M629" s="789"/>
      <c r="N629" s="789"/>
      <c r="O629" s="789"/>
      <c r="P629" s="789"/>
      <c r="Q629" s="789"/>
      <c r="R629" s="789"/>
      <c r="S629" s="789"/>
      <c r="T629" s="789"/>
      <c r="U629" s="789"/>
      <c r="V629" s="789"/>
      <c r="W629" s="789"/>
      <c r="X629" s="789"/>
      <c r="Y629" s="789"/>
      <c r="Z629" s="789"/>
      <c r="AA629" s="789"/>
      <c r="AB629" s="790"/>
      <c r="AC629" s="370"/>
      <c r="AD629" s="6" t="b">
        <v>0</v>
      </c>
      <c r="AF629" s="153" t="str">
        <f>IF(AD629=FALSE,"","x")</f>
        <v/>
      </c>
      <c r="AM629" s="530"/>
      <c r="AN629" s="530"/>
      <c r="AO629" s="530"/>
      <c r="AP629" s="530"/>
      <c r="AT629" s="127"/>
      <c r="AX629" s="435"/>
    </row>
    <row r="630" spans="1:50" s="430" customFormat="1" x14ac:dyDescent="0.3">
      <c r="A630" s="695" t="s">
        <v>71</v>
      </c>
      <c r="B630" s="696"/>
      <c r="C630" s="696"/>
      <c r="D630" s="696"/>
      <c r="E630" s="696"/>
      <c r="F630" s="696"/>
      <c r="G630" s="696"/>
      <c r="H630" s="696"/>
      <c r="I630" s="696"/>
      <c r="J630" s="696"/>
      <c r="K630" s="696"/>
      <c r="L630" s="696"/>
      <c r="M630" s="696"/>
      <c r="N630" s="696"/>
      <c r="O630" s="696"/>
      <c r="P630" s="696"/>
      <c r="Q630" s="696"/>
      <c r="R630" s="696"/>
      <c r="S630" s="696"/>
      <c r="T630" s="696"/>
      <c r="U630" s="696"/>
      <c r="V630" s="696"/>
      <c r="W630" s="696"/>
      <c r="X630" s="696"/>
      <c r="Y630" s="696"/>
      <c r="Z630" s="696"/>
      <c r="AA630" s="696"/>
      <c r="AB630" s="696"/>
      <c r="AC630" s="697"/>
      <c r="AD630" s="431"/>
      <c r="AM630" s="530"/>
      <c r="AN630" s="530"/>
      <c r="AO630" s="530"/>
      <c r="AP630" s="530"/>
      <c r="AT630" s="127"/>
      <c r="AX630" s="435"/>
    </row>
    <row r="631" spans="1:50" s="430" customFormat="1" x14ac:dyDescent="0.3">
      <c r="A631" s="642"/>
      <c r="B631" s="643"/>
      <c r="C631" s="643"/>
      <c r="D631" s="643"/>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c r="AA631" s="643"/>
      <c r="AB631" s="643"/>
      <c r="AC631" s="644"/>
      <c r="AD631" s="431"/>
      <c r="AM631" s="530"/>
      <c r="AN631" s="530"/>
      <c r="AO631" s="530"/>
      <c r="AP631" s="530"/>
      <c r="AT631" s="324">
        <f>A631</f>
        <v>0</v>
      </c>
      <c r="AX631" s="435"/>
    </row>
    <row r="632" spans="1:50" s="430" customFormat="1" x14ac:dyDescent="0.3">
      <c r="AC632" s="121"/>
      <c r="AD632" s="431"/>
      <c r="AM632" s="530"/>
      <c r="AN632" s="530"/>
      <c r="AO632" s="530"/>
      <c r="AP632" s="530"/>
      <c r="AT632" s="127"/>
      <c r="AX632" s="435"/>
    </row>
    <row r="633" spans="1:50" s="430" customFormat="1" ht="24" customHeight="1" x14ac:dyDescent="0.3">
      <c r="A633" s="709" t="s">
        <v>480</v>
      </c>
      <c r="B633" s="710"/>
      <c r="C633" s="711"/>
      <c r="D633" s="627" t="s">
        <v>481</v>
      </c>
      <c r="E633" s="712"/>
      <c r="F633" s="712"/>
      <c r="G633" s="712"/>
      <c r="H633" s="712"/>
      <c r="I633" s="712"/>
      <c r="J633" s="712"/>
      <c r="K633" s="712"/>
      <c r="L633" s="712"/>
      <c r="M633" s="712"/>
      <c r="N633" s="712"/>
      <c r="O633" s="712"/>
      <c r="P633" s="712"/>
      <c r="Q633" s="712"/>
      <c r="R633" s="712"/>
      <c r="S633" s="712"/>
      <c r="T633" s="712"/>
      <c r="U633" s="712"/>
      <c r="V633" s="712"/>
      <c r="W633" s="712"/>
      <c r="X633" s="712"/>
      <c r="Y633" s="712"/>
      <c r="Z633" s="712"/>
      <c r="AA633" s="712"/>
      <c r="AB633" s="712"/>
      <c r="AC633" s="713"/>
      <c r="AM633" s="530"/>
      <c r="AN633" s="530"/>
      <c r="AO633" s="530"/>
      <c r="AP633" s="530"/>
      <c r="AT633" s="127"/>
      <c r="AX633" s="435"/>
    </row>
    <row r="634" spans="1:50" s="430" customFormat="1" ht="11.25" customHeight="1" x14ac:dyDescent="0.3">
      <c r="AC634" s="121"/>
      <c r="AD634" s="431"/>
      <c r="AM634" s="530"/>
      <c r="AN634" s="530"/>
      <c r="AO634" s="530"/>
      <c r="AP634" s="530"/>
      <c r="AT634" s="127"/>
      <c r="AX634" s="435"/>
    </row>
    <row r="635" spans="1:50" s="430" customFormat="1" ht="18.75" customHeight="1" x14ac:dyDescent="0.3">
      <c r="A635" s="714" t="s">
        <v>482</v>
      </c>
      <c r="B635" s="714"/>
      <c r="C635" s="714"/>
      <c r="D635" s="714"/>
      <c r="E635" s="714"/>
      <c r="F635" s="714"/>
      <c r="G635" s="714"/>
      <c r="H635" s="714"/>
      <c r="I635" s="714"/>
      <c r="J635" s="714"/>
      <c r="K635" s="714"/>
      <c r="L635" s="714"/>
      <c r="M635" s="714"/>
      <c r="N635" s="714"/>
      <c r="O635" s="714"/>
      <c r="P635" s="714"/>
      <c r="Q635" s="714"/>
      <c r="R635" s="714"/>
      <c r="S635" s="714"/>
      <c r="T635" s="714"/>
      <c r="U635" s="714"/>
      <c r="V635" s="714"/>
      <c r="W635" s="714"/>
      <c r="X635" s="714"/>
      <c r="Y635" s="714"/>
      <c r="Z635" s="714"/>
      <c r="AA635" s="714"/>
      <c r="AB635" s="714"/>
      <c r="AC635" s="714"/>
      <c r="AD635" s="431"/>
      <c r="AM635" s="530"/>
      <c r="AN635" s="530"/>
      <c r="AO635" s="530"/>
      <c r="AP635" s="530"/>
      <c r="AT635" s="127"/>
      <c r="AX635" s="435"/>
    </row>
    <row r="636" spans="1:50" s="430" customFormat="1" ht="23.25" customHeight="1" x14ac:dyDescent="0.3">
      <c r="A636" s="829" t="s">
        <v>483</v>
      </c>
      <c r="B636" s="829"/>
      <c r="C636" s="829"/>
      <c r="D636" s="829"/>
      <c r="E636" s="829"/>
      <c r="F636" s="829"/>
      <c r="G636" s="829"/>
      <c r="H636" s="829"/>
      <c r="I636" s="829"/>
      <c r="J636" s="829"/>
      <c r="K636" s="829"/>
      <c r="L636" s="829"/>
      <c r="M636" s="829"/>
      <c r="N636" s="829"/>
      <c r="O636" s="829"/>
      <c r="P636" s="829"/>
      <c r="Q636" s="829"/>
      <c r="R636" s="829"/>
      <c r="S636" s="829"/>
      <c r="T636" s="829"/>
      <c r="U636" s="829"/>
      <c r="V636" s="829"/>
      <c r="W636" s="829"/>
      <c r="X636" s="829"/>
      <c r="Y636" s="829"/>
      <c r="Z636" s="829"/>
      <c r="AA636" s="829"/>
      <c r="AB636" s="829"/>
      <c r="AC636" s="145"/>
      <c r="AD636" s="6">
        <v>0</v>
      </c>
      <c r="AM636" s="530"/>
      <c r="AN636" s="530"/>
      <c r="AO636" s="530"/>
      <c r="AP636" s="530"/>
      <c r="AT636" s="127"/>
      <c r="AX636" s="435"/>
    </row>
    <row r="637" spans="1:50" s="430" customFormat="1" ht="24.75" customHeight="1" x14ac:dyDescent="0.3">
      <c r="A637" s="829" t="s">
        <v>484</v>
      </c>
      <c r="B637" s="829"/>
      <c r="C637" s="829"/>
      <c r="D637" s="829"/>
      <c r="E637" s="829"/>
      <c r="F637" s="829"/>
      <c r="G637" s="829"/>
      <c r="H637" s="829"/>
      <c r="I637" s="829"/>
      <c r="J637" s="829"/>
      <c r="K637" s="829"/>
      <c r="L637" s="829"/>
      <c r="M637" s="829"/>
      <c r="N637" s="829"/>
      <c r="O637" s="829"/>
      <c r="P637" s="829"/>
      <c r="Q637" s="829"/>
      <c r="R637" s="829"/>
      <c r="S637" s="829"/>
      <c r="T637" s="829"/>
      <c r="U637" s="829"/>
      <c r="V637" s="829"/>
      <c r="W637" s="829"/>
      <c r="X637" s="829"/>
      <c r="Y637" s="829"/>
      <c r="Z637" s="829"/>
      <c r="AA637" s="829"/>
      <c r="AB637" s="829"/>
      <c r="AC637" s="145"/>
      <c r="AD637" s="431"/>
      <c r="AM637" s="530"/>
      <c r="AN637" s="530"/>
      <c r="AO637" s="530"/>
      <c r="AP637" s="530"/>
      <c r="AT637" s="127"/>
      <c r="AX637" s="435"/>
    </row>
    <row r="638" spans="1:50" s="430" customFormat="1" ht="24" customHeight="1" x14ac:dyDescent="0.3">
      <c r="A638" s="829" t="s">
        <v>485</v>
      </c>
      <c r="B638" s="829"/>
      <c r="C638" s="829"/>
      <c r="D638" s="829"/>
      <c r="E638" s="829"/>
      <c r="F638" s="829"/>
      <c r="G638" s="829"/>
      <c r="H638" s="829"/>
      <c r="I638" s="829"/>
      <c r="J638" s="829"/>
      <c r="K638" s="829"/>
      <c r="L638" s="829"/>
      <c r="M638" s="829"/>
      <c r="N638" s="829"/>
      <c r="O638" s="829"/>
      <c r="P638" s="829"/>
      <c r="Q638" s="829"/>
      <c r="R638" s="829"/>
      <c r="S638" s="829"/>
      <c r="T638" s="829"/>
      <c r="U638" s="829"/>
      <c r="V638" s="829"/>
      <c r="W638" s="829"/>
      <c r="X638" s="829"/>
      <c r="Y638" s="829"/>
      <c r="Z638" s="829"/>
      <c r="AA638" s="829"/>
      <c r="AB638" s="829"/>
      <c r="AC638" s="145"/>
      <c r="AD638" s="431"/>
      <c r="AM638" s="530"/>
      <c r="AN638" s="530"/>
      <c r="AO638" s="530"/>
      <c r="AP638" s="530"/>
      <c r="AT638" s="127"/>
      <c r="AX638" s="435"/>
    </row>
    <row r="639" spans="1:50" s="430" customFormat="1" ht="22.5" customHeight="1" x14ac:dyDescent="0.3">
      <c r="A639" s="829" t="s">
        <v>486</v>
      </c>
      <c r="B639" s="829"/>
      <c r="C639" s="829"/>
      <c r="D639" s="829"/>
      <c r="E639" s="829"/>
      <c r="F639" s="829"/>
      <c r="G639" s="829"/>
      <c r="H639" s="829"/>
      <c r="I639" s="829"/>
      <c r="J639" s="829"/>
      <c r="K639" s="829"/>
      <c r="L639" s="829"/>
      <c r="M639" s="829"/>
      <c r="N639" s="829"/>
      <c r="O639" s="829"/>
      <c r="P639" s="829"/>
      <c r="Q639" s="829"/>
      <c r="R639" s="829"/>
      <c r="S639" s="829"/>
      <c r="T639" s="829"/>
      <c r="U639" s="829"/>
      <c r="V639" s="829"/>
      <c r="W639" s="829"/>
      <c r="X639" s="829"/>
      <c r="Y639" s="829"/>
      <c r="Z639" s="829"/>
      <c r="AA639" s="829"/>
      <c r="AB639" s="829"/>
      <c r="AC639" s="145"/>
      <c r="AD639" s="431"/>
      <c r="AM639" s="530"/>
      <c r="AN639" s="530"/>
      <c r="AO639" s="530"/>
      <c r="AP639" s="530"/>
      <c r="AT639" s="127"/>
      <c r="AX639" s="435"/>
    </row>
    <row r="640" spans="1:50" s="430" customFormat="1" ht="19.5" customHeight="1" x14ac:dyDescent="0.3">
      <c r="A640" s="829" t="s">
        <v>487</v>
      </c>
      <c r="B640" s="829"/>
      <c r="C640" s="829"/>
      <c r="D640" s="829"/>
      <c r="E640" s="829"/>
      <c r="F640" s="829"/>
      <c r="G640" s="829"/>
      <c r="H640" s="829"/>
      <c r="I640" s="829"/>
      <c r="J640" s="829"/>
      <c r="K640" s="829"/>
      <c r="L640" s="829"/>
      <c r="M640" s="829"/>
      <c r="N640" s="829"/>
      <c r="O640" s="829"/>
      <c r="P640" s="829"/>
      <c r="Q640" s="829"/>
      <c r="R640" s="829"/>
      <c r="S640" s="829"/>
      <c r="T640" s="829"/>
      <c r="U640" s="829"/>
      <c r="V640" s="829"/>
      <c r="W640" s="829"/>
      <c r="X640" s="829"/>
      <c r="Y640" s="829"/>
      <c r="Z640" s="829"/>
      <c r="AA640" s="829"/>
      <c r="AB640" s="829"/>
      <c r="AC640" s="145"/>
      <c r="AD640" s="431"/>
      <c r="AM640" s="530"/>
      <c r="AN640" s="530"/>
      <c r="AO640" s="530"/>
      <c r="AP640" s="530"/>
      <c r="AT640" s="127"/>
      <c r="AX640" s="435"/>
    </row>
    <row r="641" spans="1:50" s="430" customFormat="1" ht="21.75" customHeight="1" x14ac:dyDescent="0.3">
      <c r="A641" s="829" t="s">
        <v>488</v>
      </c>
      <c r="B641" s="829"/>
      <c r="C641" s="829"/>
      <c r="D641" s="829"/>
      <c r="E641" s="829"/>
      <c r="F641" s="829"/>
      <c r="G641" s="829"/>
      <c r="H641" s="829"/>
      <c r="I641" s="829"/>
      <c r="J641" s="829"/>
      <c r="K641" s="829"/>
      <c r="L641" s="829"/>
      <c r="M641" s="829"/>
      <c r="N641" s="829"/>
      <c r="O641" s="829"/>
      <c r="P641" s="829"/>
      <c r="Q641" s="829"/>
      <c r="R641" s="829"/>
      <c r="S641" s="829"/>
      <c r="T641" s="829"/>
      <c r="U641" s="829"/>
      <c r="V641" s="829"/>
      <c r="W641" s="829"/>
      <c r="X641" s="829"/>
      <c r="Y641" s="829"/>
      <c r="Z641" s="829"/>
      <c r="AA641" s="829"/>
      <c r="AB641" s="829"/>
      <c r="AC641" s="145"/>
      <c r="AD641" s="431"/>
      <c r="AM641" s="530"/>
      <c r="AN641" s="530"/>
      <c r="AO641" s="530"/>
      <c r="AP641" s="530"/>
      <c r="AT641" s="127"/>
      <c r="AX641" s="435"/>
    </row>
    <row r="642" spans="1:50" s="430" customFormat="1" x14ac:dyDescent="0.3">
      <c r="AD642" s="431"/>
      <c r="AM642" s="530"/>
      <c r="AN642" s="530"/>
      <c r="AO642" s="530"/>
      <c r="AP642" s="530"/>
      <c r="AT642" s="127"/>
      <c r="AX642" s="435"/>
    </row>
    <row r="643" spans="1:50" s="430" customFormat="1" x14ac:dyDescent="0.3">
      <c r="A643" s="645" t="s">
        <v>489</v>
      </c>
      <c r="B643" s="645"/>
      <c r="C643" s="645"/>
      <c r="D643" s="645"/>
      <c r="E643" s="645"/>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431"/>
      <c r="AM643" s="530"/>
      <c r="AN643" s="530"/>
      <c r="AO643" s="530"/>
      <c r="AP643" s="530"/>
      <c r="AT643" s="127"/>
      <c r="AX643" s="435"/>
    </row>
    <row r="644" spans="1:50" s="430" customFormat="1" ht="20.149999999999999" customHeight="1" x14ac:dyDescent="0.3">
      <c r="A644" s="829" t="s">
        <v>483</v>
      </c>
      <c r="B644" s="829"/>
      <c r="C644" s="829"/>
      <c r="D644" s="829"/>
      <c r="E644" s="829"/>
      <c r="F644" s="829"/>
      <c r="G644" s="829"/>
      <c r="H644" s="829"/>
      <c r="I644" s="829"/>
      <c r="J644" s="829"/>
      <c r="K644" s="829"/>
      <c r="L644" s="829"/>
      <c r="M644" s="829"/>
      <c r="N644" s="829"/>
      <c r="O644" s="829"/>
      <c r="P644" s="829"/>
      <c r="Q644" s="829"/>
      <c r="R644" s="829"/>
      <c r="S644" s="829"/>
      <c r="T644" s="829"/>
      <c r="U644" s="829"/>
      <c r="V644" s="829"/>
      <c r="W644" s="829"/>
      <c r="X644" s="829"/>
      <c r="Y644" s="829"/>
      <c r="Z644" s="829"/>
      <c r="AA644" s="829"/>
      <c r="AB644" s="829"/>
      <c r="AC644" s="145"/>
      <c r="AD644" s="6">
        <v>0</v>
      </c>
      <c r="AM644" s="530"/>
      <c r="AN644" s="530"/>
      <c r="AO644" s="530"/>
      <c r="AP644" s="530"/>
      <c r="AT644" s="127"/>
      <c r="AX644" s="435"/>
    </row>
    <row r="645" spans="1:50" s="430" customFormat="1" ht="20.149999999999999" customHeight="1" x14ac:dyDescent="0.3">
      <c r="A645" s="829" t="s">
        <v>484</v>
      </c>
      <c r="B645" s="829"/>
      <c r="C645" s="829"/>
      <c r="D645" s="829"/>
      <c r="E645" s="829"/>
      <c r="F645" s="829"/>
      <c r="G645" s="829"/>
      <c r="H645" s="829"/>
      <c r="I645" s="829"/>
      <c r="J645" s="829"/>
      <c r="K645" s="829"/>
      <c r="L645" s="829"/>
      <c r="M645" s="829"/>
      <c r="N645" s="829"/>
      <c r="O645" s="829"/>
      <c r="P645" s="829"/>
      <c r="Q645" s="829"/>
      <c r="R645" s="829"/>
      <c r="S645" s="829"/>
      <c r="T645" s="829"/>
      <c r="U645" s="829"/>
      <c r="V645" s="829"/>
      <c r="W645" s="829"/>
      <c r="X645" s="829"/>
      <c r="Y645" s="829"/>
      <c r="Z645" s="829"/>
      <c r="AA645" s="829"/>
      <c r="AB645" s="829"/>
      <c r="AC645" s="145"/>
      <c r="AD645" s="431"/>
      <c r="AM645" s="530"/>
      <c r="AN645" s="530"/>
      <c r="AO645" s="530"/>
      <c r="AP645" s="530"/>
      <c r="AT645" s="127"/>
      <c r="AX645" s="435"/>
    </row>
    <row r="646" spans="1:50" s="430" customFormat="1" ht="20.149999999999999" customHeight="1" x14ac:dyDescent="0.3">
      <c r="A646" s="829" t="s">
        <v>485</v>
      </c>
      <c r="B646" s="829"/>
      <c r="C646" s="829"/>
      <c r="D646" s="829"/>
      <c r="E646" s="829"/>
      <c r="F646" s="829"/>
      <c r="G646" s="829"/>
      <c r="H646" s="829"/>
      <c r="I646" s="829"/>
      <c r="J646" s="829"/>
      <c r="K646" s="829"/>
      <c r="L646" s="829"/>
      <c r="M646" s="829"/>
      <c r="N646" s="829"/>
      <c r="O646" s="829"/>
      <c r="P646" s="829"/>
      <c r="Q646" s="829"/>
      <c r="R646" s="829"/>
      <c r="S646" s="829"/>
      <c r="T646" s="829"/>
      <c r="U646" s="829"/>
      <c r="V646" s="829"/>
      <c r="W646" s="829"/>
      <c r="X646" s="829"/>
      <c r="Y646" s="829"/>
      <c r="Z646" s="829"/>
      <c r="AA646" s="829"/>
      <c r="AB646" s="829"/>
      <c r="AC646" s="145"/>
      <c r="AD646" s="431"/>
      <c r="AM646" s="530"/>
      <c r="AN646" s="530"/>
      <c r="AO646" s="530"/>
      <c r="AP646" s="530"/>
      <c r="AT646" s="127"/>
      <c r="AX646" s="435"/>
    </row>
    <row r="647" spans="1:50" s="430" customFormat="1" ht="20.149999999999999" customHeight="1" x14ac:dyDescent="0.3">
      <c r="A647" s="829" t="s">
        <v>486</v>
      </c>
      <c r="B647" s="829"/>
      <c r="C647" s="829"/>
      <c r="D647" s="829"/>
      <c r="E647" s="829"/>
      <c r="F647" s="829"/>
      <c r="G647" s="829"/>
      <c r="H647" s="829"/>
      <c r="I647" s="829"/>
      <c r="J647" s="829"/>
      <c r="K647" s="829"/>
      <c r="L647" s="829"/>
      <c r="M647" s="829"/>
      <c r="N647" s="829"/>
      <c r="O647" s="829"/>
      <c r="P647" s="829"/>
      <c r="Q647" s="829"/>
      <c r="R647" s="829"/>
      <c r="S647" s="829"/>
      <c r="T647" s="829"/>
      <c r="U647" s="829"/>
      <c r="V647" s="829"/>
      <c r="W647" s="829"/>
      <c r="X647" s="829"/>
      <c r="Y647" s="829"/>
      <c r="Z647" s="829"/>
      <c r="AA647" s="829"/>
      <c r="AB647" s="829"/>
      <c r="AC647" s="145"/>
      <c r="AD647" s="431"/>
      <c r="AM647" s="530"/>
      <c r="AN647" s="530"/>
      <c r="AO647" s="530"/>
      <c r="AP647" s="530"/>
      <c r="AT647" s="127"/>
      <c r="AX647" s="435"/>
    </row>
    <row r="648" spans="1:50" s="430" customFormat="1" ht="20.149999999999999" customHeight="1" x14ac:dyDescent="0.3">
      <c r="A648" s="829" t="s">
        <v>487</v>
      </c>
      <c r="B648" s="829"/>
      <c r="C648" s="829"/>
      <c r="D648" s="829"/>
      <c r="E648" s="829"/>
      <c r="F648" s="829"/>
      <c r="G648" s="829"/>
      <c r="H648" s="829"/>
      <c r="I648" s="829"/>
      <c r="J648" s="829"/>
      <c r="K648" s="829"/>
      <c r="L648" s="829"/>
      <c r="M648" s="829"/>
      <c r="N648" s="829"/>
      <c r="O648" s="829"/>
      <c r="P648" s="829"/>
      <c r="Q648" s="829"/>
      <c r="R648" s="829"/>
      <c r="S648" s="829"/>
      <c r="T648" s="829"/>
      <c r="U648" s="829"/>
      <c r="V648" s="829"/>
      <c r="W648" s="829"/>
      <c r="X648" s="829"/>
      <c r="Y648" s="829"/>
      <c r="Z648" s="829"/>
      <c r="AA648" s="829"/>
      <c r="AB648" s="829"/>
      <c r="AC648" s="145"/>
      <c r="AD648" s="431"/>
      <c r="AM648" s="530"/>
      <c r="AN648" s="530"/>
      <c r="AO648" s="530"/>
      <c r="AP648" s="530"/>
      <c r="AT648" s="127"/>
      <c r="AX648" s="435"/>
    </row>
    <row r="649" spans="1:50" s="430" customFormat="1" ht="20.149999999999999" customHeight="1" x14ac:dyDescent="0.3">
      <c r="A649" s="829" t="s">
        <v>488</v>
      </c>
      <c r="B649" s="829"/>
      <c r="C649" s="829"/>
      <c r="D649" s="829"/>
      <c r="E649" s="829"/>
      <c r="F649" s="829"/>
      <c r="G649" s="829"/>
      <c r="H649" s="829"/>
      <c r="I649" s="829"/>
      <c r="J649" s="829"/>
      <c r="K649" s="829"/>
      <c r="L649" s="829"/>
      <c r="M649" s="829"/>
      <c r="N649" s="829"/>
      <c r="O649" s="829"/>
      <c r="P649" s="829"/>
      <c r="Q649" s="829"/>
      <c r="R649" s="829"/>
      <c r="S649" s="829"/>
      <c r="T649" s="829"/>
      <c r="U649" s="829"/>
      <c r="V649" s="829"/>
      <c r="W649" s="829"/>
      <c r="X649" s="829"/>
      <c r="Y649" s="829"/>
      <c r="Z649" s="829"/>
      <c r="AA649" s="829"/>
      <c r="AB649" s="829"/>
      <c r="AC649" s="145"/>
      <c r="AD649" s="431"/>
      <c r="AM649" s="530"/>
      <c r="AN649" s="530"/>
      <c r="AO649" s="530"/>
      <c r="AP649" s="530"/>
      <c r="AT649" s="127"/>
      <c r="AX649" s="435"/>
    </row>
    <row r="650" spans="1:50" s="430" customFormat="1" x14ac:dyDescent="0.3">
      <c r="AC650" s="121"/>
      <c r="AD650" s="431"/>
      <c r="AM650" s="530"/>
      <c r="AN650" s="530"/>
      <c r="AO650" s="530"/>
      <c r="AP650" s="530"/>
      <c r="AT650" s="127"/>
      <c r="AX650" s="435"/>
    </row>
    <row r="651" spans="1:50" s="430" customFormat="1" x14ac:dyDescent="0.3">
      <c r="A651" s="645" t="s">
        <v>490</v>
      </c>
      <c r="B651" s="645"/>
      <c r="C651" s="645"/>
      <c r="D651" s="645"/>
      <c r="E651" s="645"/>
      <c r="F651" s="645"/>
      <c r="G651" s="645"/>
      <c r="H651" s="645"/>
      <c r="I651" s="645"/>
      <c r="J651" s="645"/>
      <c r="K651" s="645"/>
      <c r="L651" s="645"/>
      <c r="M651" s="645"/>
      <c r="N651" s="645"/>
      <c r="O651" s="645"/>
      <c r="P651" s="645"/>
      <c r="Q651" s="645"/>
      <c r="R651" s="645"/>
      <c r="S651" s="645"/>
      <c r="T651" s="645"/>
      <c r="U651" s="645"/>
      <c r="V651" s="645"/>
      <c r="W651" s="645"/>
      <c r="X651" s="645"/>
      <c r="Y651" s="645"/>
      <c r="Z651" s="645"/>
      <c r="AA651" s="645"/>
      <c r="AB651" s="645"/>
      <c r="AC651" s="645"/>
      <c r="AD651" s="431"/>
      <c r="AM651" s="530"/>
      <c r="AN651" s="530"/>
      <c r="AO651" s="530"/>
      <c r="AP651" s="530"/>
      <c r="AT651" s="127"/>
      <c r="AX651" s="435"/>
    </row>
    <row r="652" spans="1:50" s="430" customFormat="1" ht="20.149999999999999" customHeight="1" x14ac:dyDescent="0.3">
      <c r="A652" s="829" t="s">
        <v>485</v>
      </c>
      <c r="B652" s="829"/>
      <c r="C652" s="829"/>
      <c r="D652" s="829"/>
      <c r="E652" s="829"/>
      <c r="F652" s="829"/>
      <c r="G652" s="829"/>
      <c r="H652" s="829"/>
      <c r="I652" s="829"/>
      <c r="J652" s="829"/>
      <c r="K652" s="829"/>
      <c r="L652" s="829"/>
      <c r="M652" s="829"/>
      <c r="N652" s="829"/>
      <c r="O652" s="829"/>
      <c r="P652" s="829"/>
      <c r="Q652" s="829"/>
      <c r="R652" s="829"/>
      <c r="S652" s="829"/>
      <c r="T652" s="829"/>
      <c r="U652" s="829"/>
      <c r="V652" s="829"/>
      <c r="W652" s="829"/>
      <c r="X652" s="829"/>
      <c r="Y652" s="829"/>
      <c r="Z652" s="829"/>
      <c r="AA652" s="829"/>
      <c r="AB652" s="829"/>
      <c r="AC652" s="145"/>
      <c r="AD652" s="6">
        <v>0</v>
      </c>
      <c r="AM652" s="530"/>
      <c r="AN652" s="530"/>
      <c r="AO652" s="530"/>
      <c r="AP652" s="530"/>
      <c r="AT652" s="127"/>
      <c r="AX652" s="435"/>
    </row>
    <row r="653" spans="1:50" s="430" customFormat="1" ht="20.149999999999999" customHeight="1" x14ac:dyDescent="0.3">
      <c r="A653" s="829" t="s">
        <v>487</v>
      </c>
      <c r="B653" s="829"/>
      <c r="C653" s="829"/>
      <c r="D653" s="829"/>
      <c r="E653" s="829"/>
      <c r="F653" s="829"/>
      <c r="G653" s="829"/>
      <c r="H653" s="829"/>
      <c r="I653" s="829"/>
      <c r="J653" s="829"/>
      <c r="K653" s="829"/>
      <c r="L653" s="829"/>
      <c r="M653" s="829"/>
      <c r="N653" s="829"/>
      <c r="O653" s="829"/>
      <c r="P653" s="829"/>
      <c r="Q653" s="829"/>
      <c r="R653" s="829"/>
      <c r="S653" s="829"/>
      <c r="T653" s="829"/>
      <c r="U653" s="829"/>
      <c r="V653" s="829"/>
      <c r="W653" s="829"/>
      <c r="X653" s="829"/>
      <c r="Y653" s="829"/>
      <c r="Z653" s="829"/>
      <c r="AA653" s="829"/>
      <c r="AB653" s="829"/>
      <c r="AC653" s="145"/>
      <c r="AD653" s="431"/>
      <c r="AM653" s="530"/>
      <c r="AN653" s="530"/>
      <c r="AO653" s="530"/>
      <c r="AP653" s="530"/>
      <c r="AT653" s="127"/>
      <c r="AX653" s="435"/>
    </row>
    <row r="654" spans="1:50" s="430" customFormat="1" ht="20.149999999999999" customHeight="1" x14ac:dyDescent="0.3">
      <c r="A654" s="829" t="s">
        <v>488</v>
      </c>
      <c r="B654" s="829"/>
      <c r="C654" s="829"/>
      <c r="D654" s="829"/>
      <c r="E654" s="829"/>
      <c r="F654" s="829"/>
      <c r="G654" s="829"/>
      <c r="H654" s="829"/>
      <c r="I654" s="829"/>
      <c r="J654" s="829"/>
      <c r="K654" s="829"/>
      <c r="L654" s="829"/>
      <c r="M654" s="829"/>
      <c r="N654" s="829"/>
      <c r="O654" s="829"/>
      <c r="P654" s="829"/>
      <c r="Q654" s="829"/>
      <c r="R654" s="829"/>
      <c r="S654" s="829"/>
      <c r="T654" s="829"/>
      <c r="U654" s="829"/>
      <c r="V654" s="829"/>
      <c r="W654" s="829"/>
      <c r="X654" s="829"/>
      <c r="Y654" s="829"/>
      <c r="Z654" s="829"/>
      <c r="AA654" s="829"/>
      <c r="AB654" s="829"/>
      <c r="AC654" s="145"/>
      <c r="AD654" s="431"/>
      <c r="AM654" s="530"/>
      <c r="AN654" s="530"/>
      <c r="AO654" s="530"/>
      <c r="AP654" s="530"/>
      <c r="AT654" s="127"/>
      <c r="AX654" s="435"/>
    </row>
    <row r="655" spans="1:50" s="430" customFormat="1" x14ac:dyDescent="0.3">
      <c r="AC655" s="121"/>
      <c r="AD655" s="431"/>
      <c r="AM655" s="530"/>
      <c r="AN655" s="530"/>
      <c r="AO655" s="530"/>
      <c r="AP655" s="530"/>
      <c r="AT655" s="127"/>
      <c r="AX655" s="435"/>
    </row>
    <row r="656" spans="1:50" s="430" customFormat="1" x14ac:dyDescent="0.3">
      <c r="A656" s="695" t="s">
        <v>71</v>
      </c>
      <c r="B656" s="696"/>
      <c r="C656" s="696"/>
      <c r="D656" s="696"/>
      <c r="E656" s="696"/>
      <c r="F656" s="696"/>
      <c r="G656" s="696"/>
      <c r="H656" s="696"/>
      <c r="I656" s="696"/>
      <c r="J656" s="696"/>
      <c r="K656" s="696"/>
      <c r="L656" s="696"/>
      <c r="M656" s="696"/>
      <c r="N656" s="696"/>
      <c r="O656" s="696"/>
      <c r="P656" s="696"/>
      <c r="Q656" s="696"/>
      <c r="R656" s="696"/>
      <c r="S656" s="696"/>
      <c r="T656" s="696"/>
      <c r="U656" s="696"/>
      <c r="V656" s="696"/>
      <c r="W656" s="696"/>
      <c r="X656" s="696"/>
      <c r="Y656" s="696"/>
      <c r="Z656" s="696"/>
      <c r="AA656" s="696"/>
      <c r="AB656" s="696"/>
      <c r="AC656" s="697"/>
      <c r="AD656" s="431"/>
      <c r="AM656" s="530"/>
      <c r="AN656" s="530"/>
      <c r="AO656" s="530"/>
      <c r="AP656" s="530"/>
      <c r="AT656" s="127"/>
      <c r="AX656" s="435"/>
    </row>
    <row r="657" spans="1:50" s="430" customFormat="1" x14ac:dyDescent="0.3">
      <c r="A657" s="642"/>
      <c r="B657" s="643"/>
      <c r="C657" s="643"/>
      <c r="D657" s="643"/>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c r="AA657" s="643"/>
      <c r="AB657" s="643"/>
      <c r="AC657" s="644"/>
      <c r="AD657" s="548"/>
      <c r="AM657" s="530"/>
      <c r="AN657" s="530"/>
      <c r="AO657" s="530"/>
      <c r="AP657" s="530"/>
      <c r="AT657" s="324">
        <f>A657</f>
        <v>0</v>
      </c>
      <c r="AX657" s="435"/>
    </row>
    <row r="658" spans="1:50" s="430" customFormat="1" x14ac:dyDescent="0.3">
      <c r="AC658" s="121"/>
      <c r="AD658" s="431"/>
      <c r="AM658" s="530"/>
      <c r="AN658" s="530"/>
      <c r="AO658" s="530"/>
      <c r="AP658" s="530"/>
      <c r="AT658" s="127"/>
      <c r="AX658" s="435"/>
    </row>
    <row r="659" spans="1:50" s="430" customFormat="1" ht="50.25" customHeight="1" x14ac:dyDescent="0.3">
      <c r="A659" s="628" t="s">
        <v>0</v>
      </c>
      <c r="B659" s="629"/>
      <c r="C659" s="629"/>
      <c r="D659" s="869" t="s">
        <v>491</v>
      </c>
      <c r="E659" s="869"/>
      <c r="F659" s="869"/>
      <c r="G659" s="869"/>
      <c r="H659" s="869"/>
      <c r="I659" s="869"/>
      <c r="J659" s="869"/>
      <c r="K659" s="869"/>
      <c r="L659" s="869"/>
      <c r="M659" s="869"/>
      <c r="N659" s="869"/>
      <c r="O659" s="869"/>
      <c r="P659" s="869"/>
      <c r="Q659" s="869"/>
      <c r="R659" s="869"/>
      <c r="S659" s="869"/>
      <c r="T659" s="869"/>
      <c r="U659" s="869"/>
      <c r="V659" s="869"/>
      <c r="W659" s="869"/>
      <c r="X659" s="869"/>
      <c r="Y659" s="869"/>
      <c r="Z659" s="869"/>
      <c r="AA659" s="869"/>
      <c r="AB659" s="869"/>
      <c r="AC659" s="870"/>
      <c r="AD659" s="431"/>
      <c r="AM659" s="530"/>
      <c r="AN659" s="530"/>
      <c r="AO659" s="530"/>
      <c r="AP659" s="530"/>
      <c r="AT659" s="127"/>
      <c r="AX659" s="435"/>
    </row>
    <row r="660" spans="1:50" s="430" customFormat="1" ht="19.5" customHeight="1" x14ac:dyDescent="0.3">
      <c r="AC660" s="121"/>
      <c r="AD660" s="431"/>
      <c r="AM660" s="530"/>
      <c r="AN660" s="530"/>
      <c r="AO660" s="530"/>
      <c r="AP660" s="530"/>
      <c r="AT660" s="127"/>
      <c r="AX660" s="435"/>
    </row>
    <row r="661" spans="1:50" s="430" customFormat="1" ht="21.75" customHeight="1" x14ac:dyDescent="0.3">
      <c r="A661" s="861" t="s">
        <v>492</v>
      </c>
      <c r="B661" s="861"/>
      <c r="C661" s="861"/>
      <c r="D661" s="861"/>
      <c r="E661" s="861"/>
      <c r="F661" s="861"/>
      <c r="G661" s="861"/>
      <c r="H661" s="861"/>
      <c r="I661" s="861"/>
      <c r="J661" s="861"/>
      <c r="K661" s="861"/>
      <c r="L661" s="861"/>
      <c r="M661" s="861"/>
      <c r="N661" s="861"/>
      <c r="O661" s="861"/>
      <c r="P661" s="861"/>
      <c r="Q661" s="861"/>
      <c r="R661" s="861"/>
      <c r="S661" s="861"/>
      <c r="T661" s="861"/>
      <c r="U661" s="861"/>
      <c r="V661" s="861"/>
      <c r="W661" s="861"/>
      <c r="X661" s="861"/>
      <c r="Y661" s="861"/>
      <c r="Z661" s="861"/>
      <c r="AA661" s="861"/>
      <c r="AB661" s="861"/>
      <c r="AC661" s="861"/>
      <c r="AD661" s="431"/>
      <c r="AM661" s="530"/>
      <c r="AN661" s="530"/>
      <c r="AO661" s="530"/>
      <c r="AP661" s="530"/>
      <c r="AT661" s="127"/>
      <c r="AX661" s="435"/>
    </row>
    <row r="662" spans="1:50" s="430" customFormat="1" ht="95.25" customHeight="1" x14ac:dyDescent="0.3">
      <c r="A662" s="862" t="s">
        <v>493</v>
      </c>
      <c r="B662" s="861"/>
      <c r="C662" s="861"/>
      <c r="D662" s="861"/>
      <c r="E662" s="861"/>
      <c r="F662" s="861"/>
      <c r="G662" s="861"/>
      <c r="H662" s="861"/>
      <c r="I662" s="861"/>
      <c r="J662" s="861"/>
      <c r="K662" s="861"/>
      <c r="L662" s="861"/>
      <c r="M662" s="861"/>
      <c r="N662" s="861"/>
      <c r="O662" s="861"/>
      <c r="P662" s="861"/>
      <c r="Q662" s="861"/>
      <c r="R662" s="861"/>
      <c r="S662" s="861"/>
      <c r="T662" s="861"/>
      <c r="U662" s="861"/>
      <c r="V662" s="861"/>
      <c r="W662" s="861"/>
      <c r="X662" s="861"/>
      <c r="Y662" s="861"/>
      <c r="Z662" s="861"/>
      <c r="AA662" s="861"/>
      <c r="AB662" s="861"/>
      <c r="AC662" s="861"/>
      <c r="AD662" s="431"/>
      <c r="AM662" s="530"/>
      <c r="AN662" s="530"/>
      <c r="AO662" s="530"/>
      <c r="AP662" s="530"/>
      <c r="AT662" s="127"/>
      <c r="AX662" s="435"/>
    </row>
    <row r="663" spans="1:50" s="430" customFormat="1" ht="18" x14ac:dyDescent="0.3">
      <c r="A663" s="539"/>
      <c r="B663" s="535"/>
      <c r="C663" s="535"/>
      <c r="D663" s="535"/>
      <c r="E663" s="535"/>
      <c r="F663" s="535"/>
      <c r="G663" s="535"/>
      <c r="H663" s="535"/>
      <c r="I663" s="535"/>
      <c r="J663" s="535"/>
      <c r="K663" s="535"/>
      <c r="L663" s="535"/>
      <c r="M663" s="535"/>
      <c r="N663" s="535"/>
      <c r="O663" s="535"/>
      <c r="P663" s="535"/>
      <c r="Q663" s="535"/>
      <c r="R663" s="535"/>
      <c r="S663" s="535"/>
      <c r="T663" s="535"/>
      <c r="U663" s="535"/>
      <c r="V663" s="535"/>
      <c r="W663" s="535"/>
      <c r="X663" s="535"/>
      <c r="Y663" s="535"/>
      <c r="Z663" s="535"/>
      <c r="AA663" s="535"/>
      <c r="AB663" s="535"/>
      <c r="AC663" s="535"/>
      <c r="AD663" s="431"/>
      <c r="AM663" s="530"/>
      <c r="AN663" s="530"/>
      <c r="AO663" s="530"/>
      <c r="AP663" s="530"/>
      <c r="AT663" s="127"/>
      <c r="AX663" s="435"/>
    </row>
    <row r="664" spans="1:50" s="430" customFormat="1" ht="66.75" customHeight="1" x14ac:dyDescent="0.3">
      <c r="A664" s="805" t="s">
        <v>494</v>
      </c>
      <c r="B664" s="805"/>
      <c r="C664" s="805"/>
      <c r="D664" s="805"/>
      <c r="E664" s="805"/>
      <c r="F664" s="805"/>
      <c r="G664" s="805"/>
      <c r="H664" s="805"/>
      <c r="I664" s="805"/>
      <c r="J664" s="805"/>
      <c r="K664" s="805"/>
      <c r="L664" s="805"/>
      <c r="M664" s="805"/>
      <c r="N664" s="805"/>
      <c r="O664" s="805"/>
      <c r="P664" s="805"/>
      <c r="Q664" s="805"/>
      <c r="R664" s="805"/>
      <c r="S664" s="805"/>
      <c r="T664" s="805"/>
      <c r="U664" s="805"/>
      <c r="V664" s="805"/>
      <c r="W664" s="805"/>
      <c r="X664" s="805"/>
      <c r="Y664" s="805"/>
      <c r="Z664" s="805"/>
      <c r="AA664" s="805"/>
      <c r="AB664" s="805"/>
      <c r="AC664" s="805"/>
      <c r="AD664" s="431"/>
      <c r="AM664" s="530"/>
      <c r="AN664" s="530"/>
      <c r="AO664" s="530"/>
      <c r="AP664" s="530"/>
      <c r="AT664" s="127"/>
      <c r="AX664" s="435"/>
    </row>
    <row r="665" spans="1:50" s="430" customFormat="1" ht="20.149999999999999" customHeight="1" x14ac:dyDescent="0.3">
      <c r="A665" s="717" t="s">
        <v>43</v>
      </c>
      <c r="B665" s="689"/>
      <c r="C665" s="689"/>
      <c r="D665" s="689"/>
      <c r="E665" s="689"/>
      <c r="F665" s="689"/>
      <c r="G665" s="689"/>
      <c r="H665" s="689"/>
      <c r="I665" s="689"/>
      <c r="J665" s="689"/>
      <c r="K665" s="689"/>
      <c r="L665" s="689"/>
      <c r="M665" s="689"/>
      <c r="N665" s="689"/>
      <c r="O665" s="689"/>
      <c r="P665" s="689"/>
      <c r="Q665" s="689"/>
      <c r="R665" s="689"/>
      <c r="S665" s="689"/>
      <c r="T665" s="689"/>
      <c r="U665" s="689"/>
      <c r="V665" s="689"/>
      <c r="W665" s="689"/>
      <c r="X665" s="689"/>
      <c r="Y665" s="689"/>
      <c r="Z665" s="689"/>
      <c r="AA665" s="689"/>
      <c r="AB665" s="690"/>
      <c r="AC665" s="145"/>
      <c r="AD665" s="549">
        <v>0</v>
      </c>
      <c r="AE665" s="550" t="str">
        <f>IF(AD665=1,"Ja",IF(AD665=2,"Nein",""))</f>
        <v/>
      </c>
      <c r="AM665" s="530"/>
      <c r="AN665" s="530"/>
      <c r="AO665" s="530"/>
      <c r="AP665" s="530"/>
      <c r="AT665" s="127"/>
      <c r="AX665" s="435"/>
    </row>
    <row r="666" spans="1:50" s="430" customFormat="1" ht="20.149999999999999" customHeight="1" x14ac:dyDescent="0.3">
      <c r="A666" s="717" t="s">
        <v>42</v>
      </c>
      <c r="B666" s="689"/>
      <c r="C666" s="689"/>
      <c r="D666" s="689"/>
      <c r="E666" s="689"/>
      <c r="F666" s="689"/>
      <c r="G666" s="689"/>
      <c r="H666" s="689"/>
      <c r="I666" s="689"/>
      <c r="J666" s="689"/>
      <c r="K666" s="689"/>
      <c r="L666" s="689"/>
      <c r="M666" s="689"/>
      <c r="N666" s="689"/>
      <c r="O666" s="689"/>
      <c r="P666" s="689"/>
      <c r="Q666" s="689"/>
      <c r="R666" s="689"/>
      <c r="S666" s="689"/>
      <c r="T666" s="689"/>
      <c r="U666" s="689"/>
      <c r="V666" s="689"/>
      <c r="W666" s="689"/>
      <c r="X666" s="689"/>
      <c r="Y666" s="689"/>
      <c r="Z666" s="689"/>
      <c r="AA666" s="689"/>
      <c r="AB666" s="690"/>
      <c r="AC666" s="145"/>
      <c r="AM666" s="530"/>
      <c r="AN666" s="530"/>
      <c r="AO666" s="530"/>
      <c r="AP666" s="530"/>
      <c r="AT666" s="127"/>
      <c r="AX666" s="435"/>
    </row>
    <row r="667" spans="1:50" s="430" customFormat="1" x14ac:dyDescent="0.3">
      <c r="AC667" s="121"/>
      <c r="AD667" s="431"/>
      <c r="AM667" s="530"/>
      <c r="AN667" s="530"/>
      <c r="AO667" s="530"/>
      <c r="AP667" s="530"/>
      <c r="AT667" s="127"/>
      <c r="AX667" s="435"/>
    </row>
    <row r="668" spans="1:50" s="430" customFormat="1" ht="48" customHeight="1" x14ac:dyDescent="0.3">
      <c r="A668" s="857" t="s">
        <v>0</v>
      </c>
      <c r="B668" s="858"/>
      <c r="C668" s="858"/>
      <c r="D668" s="859" t="s">
        <v>495</v>
      </c>
      <c r="E668" s="859"/>
      <c r="F668" s="859"/>
      <c r="G668" s="859"/>
      <c r="H668" s="859"/>
      <c r="I668" s="859"/>
      <c r="J668" s="859"/>
      <c r="K668" s="859"/>
      <c r="L668" s="859"/>
      <c r="M668" s="859"/>
      <c r="N668" s="859"/>
      <c r="O668" s="859"/>
      <c r="P668" s="859"/>
      <c r="Q668" s="859"/>
      <c r="R668" s="859"/>
      <c r="S668" s="859"/>
      <c r="T668" s="859"/>
      <c r="U668" s="859"/>
      <c r="V668" s="859"/>
      <c r="W668" s="859"/>
      <c r="X668" s="859"/>
      <c r="Y668" s="859"/>
      <c r="Z668" s="859"/>
      <c r="AA668" s="859"/>
      <c r="AB668" s="859"/>
      <c r="AC668" s="860"/>
      <c r="AM668" s="530"/>
      <c r="AN668" s="530"/>
      <c r="AO668" s="530"/>
      <c r="AP668" s="530"/>
      <c r="AT668" s="127"/>
      <c r="AX668" s="435"/>
    </row>
    <row r="669" spans="1:50" s="430" customFormat="1" x14ac:dyDescent="0.3">
      <c r="AC669" s="121"/>
      <c r="AD669" s="431"/>
      <c r="AM669" s="530"/>
      <c r="AN669" s="530"/>
      <c r="AO669" s="530"/>
      <c r="AP669" s="530"/>
      <c r="AT669" s="127"/>
      <c r="AX669" s="435"/>
    </row>
    <row r="670" spans="1:50" s="430" customFormat="1" ht="69" customHeight="1" x14ac:dyDescent="0.3">
      <c r="A670" s="871" t="s">
        <v>496</v>
      </c>
      <c r="B670" s="872"/>
      <c r="C670" s="872"/>
      <c r="D670" s="872"/>
      <c r="E670" s="872"/>
      <c r="F670" s="872"/>
      <c r="G670" s="872"/>
      <c r="H670" s="872"/>
      <c r="I670" s="872"/>
      <c r="J670" s="872"/>
      <c r="K670" s="872"/>
      <c r="L670" s="872"/>
      <c r="M670" s="872"/>
      <c r="N670" s="872"/>
      <c r="O670" s="872"/>
      <c r="P670" s="872"/>
      <c r="Q670" s="872"/>
      <c r="R670" s="872"/>
      <c r="S670" s="872"/>
      <c r="T670" s="872"/>
      <c r="U670" s="872"/>
      <c r="V670" s="872"/>
      <c r="W670" s="872"/>
      <c r="X670" s="872"/>
      <c r="Y670" s="872"/>
      <c r="Z670" s="872"/>
      <c r="AA670" s="872"/>
      <c r="AB670" s="872"/>
      <c r="AC670" s="872"/>
      <c r="AD670" s="431"/>
      <c r="AM670" s="530"/>
      <c r="AN670" s="530"/>
      <c r="AO670" s="530"/>
      <c r="AP670" s="530"/>
      <c r="AT670" s="127"/>
      <c r="AX670" s="435"/>
    </row>
    <row r="671" spans="1:50" s="430" customFormat="1" ht="49.5" customHeight="1" x14ac:dyDescent="0.3">
      <c r="A671" s="723" t="s">
        <v>497</v>
      </c>
      <c r="B671" s="724"/>
      <c r="C671" s="725"/>
      <c r="D671" s="865" t="s">
        <v>498</v>
      </c>
      <c r="E671" s="865"/>
      <c r="F671" s="865"/>
      <c r="G671" s="865"/>
      <c r="H671" s="865"/>
      <c r="I671" s="865"/>
      <c r="J671" s="865"/>
      <c r="K671" s="865"/>
      <c r="L671" s="865"/>
      <c r="M671" s="865"/>
      <c r="N671" s="865"/>
      <c r="O671" s="865"/>
      <c r="P671" s="865"/>
      <c r="Q671" s="865"/>
      <c r="R671" s="865"/>
      <c r="S671" s="865"/>
      <c r="T671" s="865"/>
      <c r="U671" s="865"/>
      <c r="V671" s="865"/>
      <c r="W671" s="865"/>
      <c r="X671" s="865"/>
      <c r="Y671" s="865"/>
      <c r="Z671" s="865"/>
      <c r="AA671" s="865"/>
      <c r="AB671" s="866"/>
      <c r="AC671" s="194"/>
      <c r="AD671" s="6" t="b">
        <v>0</v>
      </c>
      <c r="AE671" s="150"/>
      <c r="AF671" s="153" t="str">
        <f>IF(AD671=FALSE,"","x")</f>
        <v/>
      </c>
      <c r="AG671" s="531" t="s">
        <v>245</v>
      </c>
      <c r="AH671" s="154"/>
      <c r="AX671" s="435"/>
    </row>
    <row r="672" spans="1:50" s="430" customFormat="1" ht="13.9" customHeight="1" x14ac:dyDescent="0.3">
      <c r="A672" s="695" t="s">
        <v>71</v>
      </c>
      <c r="B672" s="696"/>
      <c r="C672" s="696"/>
      <c r="D672" s="696"/>
      <c r="E672" s="696"/>
      <c r="F672" s="696"/>
      <c r="G672" s="696"/>
      <c r="H672" s="696"/>
      <c r="I672" s="696"/>
      <c r="J672" s="696"/>
      <c r="K672" s="696"/>
      <c r="L672" s="696"/>
      <c r="M672" s="696"/>
      <c r="N672" s="696"/>
      <c r="O672" s="696"/>
      <c r="P672" s="696"/>
      <c r="Q672" s="696"/>
      <c r="R672" s="696"/>
      <c r="S672" s="696"/>
      <c r="T672" s="696"/>
      <c r="U672" s="696"/>
      <c r="V672" s="696"/>
      <c r="W672" s="696"/>
      <c r="X672" s="696"/>
      <c r="Y672" s="696"/>
      <c r="Z672" s="696"/>
      <c r="AA672" s="696"/>
      <c r="AB672" s="696"/>
      <c r="AC672" s="697"/>
      <c r="AD672" s="431"/>
      <c r="AX672" s="435"/>
    </row>
    <row r="673" spans="1:50" s="430" customFormat="1" x14ac:dyDescent="0.3">
      <c r="A673" s="642"/>
      <c r="B673" s="643"/>
      <c r="C673" s="643"/>
      <c r="D673" s="643"/>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c r="AA673" s="643"/>
      <c r="AB673" s="643"/>
      <c r="AC673" s="644"/>
      <c r="AD673" s="431"/>
      <c r="AT673" s="324">
        <f>A673</f>
        <v>0</v>
      </c>
      <c r="AX673" s="435"/>
    </row>
    <row r="674" spans="1:50" s="430" customFormat="1" x14ac:dyDescent="0.3">
      <c r="AC674" s="121"/>
      <c r="AD674" s="431"/>
      <c r="AM674" s="530"/>
      <c r="AN674" s="530"/>
      <c r="AO674" s="530"/>
      <c r="AP674" s="530"/>
      <c r="AT674" s="127"/>
      <c r="AX674" s="435"/>
    </row>
    <row r="675" spans="1:50" s="430" customFormat="1" ht="20.25" customHeight="1" x14ac:dyDescent="0.3">
      <c r="A675" s="873" t="s">
        <v>499</v>
      </c>
      <c r="B675" s="874"/>
      <c r="C675" s="875"/>
      <c r="D675" s="876" t="s">
        <v>84</v>
      </c>
      <c r="E675" s="877"/>
      <c r="F675" s="877"/>
      <c r="G675" s="877"/>
      <c r="H675" s="877"/>
      <c r="I675" s="877"/>
      <c r="J675" s="877"/>
      <c r="K675" s="877"/>
      <c r="L675" s="877"/>
      <c r="M675" s="877"/>
      <c r="N675" s="877"/>
      <c r="O675" s="877"/>
      <c r="P675" s="877"/>
      <c r="Q675" s="877"/>
      <c r="R675" s="877"/>
      <c r="S675" s="877"/>
      <c r="T675" s="877"/>
      <c r="U675" s="877"/>
      <c r="V675" s="877"/>
      <c r="W675" s="877"/>
      <c r="X675" s="877"/>
      <c r="Y675" s="877"/>
      <c r="Z675" s="877"/>
      <c r="AA675" s="877"/>
      <c r="AB675" s="878"/>
      <c r="AC675" s="195"/>
      <c r="AD675" s="6" t="b">
        <v>0</v>
      </c>
      <c r="AF675" s="153" t="str">
        <f>IF(AD675=FALSE,"","x")</f>
        <v/>
      </c>
      <c r="AG675" s="168"/>
      <c r="AH675" s="154"/>
      <c r="AX675" s="435"/>
    </row>
    <row r="676" spans="1:50" s="430" customFormat="1" ht="16.399999999999999" customHeight="1" x14ac:dyDescent="0.3">
      <c r="A676" s="695" t="s">
        <v>71</v>
      </c>
      <c r="B676" s="696"/>
      <c r="C676" s="696"/>
      <c r="D676" s="696"/>
      <c r="E676" s="696"/>
      <c r="F676" s="696"/>
      <c r="G676" s="696"/>
      <c r="H676" s="696"/>
      <c r="I676" s="696"/>
      <c r="J676" s="696"/>
      <c r="K676" s="696"/>
      <c r="L676" s="696"/>
      <c r="M676" s="696"/>
      <c r="N676" s="696"/>
      <c r="O676" s="696"/>
      <c r="P676" s="696"/>
      <c r="Q676" s="696"/>
      <c r="R676" s="696"/>
      <c r="S676" s="696"/>
      <c r="T676" s="696"/>
      <c r="U676" s="696"/>
      <c r="V676" s="696"/>
      <c r="W676" s="696"/>
      <c r="X676" s="696"/>
      <c r="Y676" s="696"/>
      <c r="Z676" s="696"/>
      <c r="AA676" s="696"/>
      <c r="AB676" s="696"/>
      <c r="AC676" s="697"/>
      <c r="AD676" s="431"/>
      <c r="AF676" s="154"/>
      <c r="AG676" s="154"/>
      <c r="AH676" s="154"/>
      <c r="AX676" s="435"/>
    </row>
    <row r="677" spans="1:50" s="430" customFormat="1" x14ac:dyDescent="0.3">
      <c r="A677" s="642"/>
      <c r="B677" s="643"/>
      <c r="C677" s="643"/>
      <c r="D677" s="643"/>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4"/>
      <c r="AD677" s="431"/>
      <c r="AG677" s="154"/>
      <c r="AH677" s="154"/>
      <c r="AM677" s="530"/>
      <c r="AN677" s="530"/>
      <c r="AO677" s="530"/>
      <c r="AP677" s="530"/>
      <c r="AT677" s="324">
        <f>A677</f>
        <v>0</v>
      </c>
      <c r="AX677" s="435"/>
    </row>
    <row r="678" spans="1:50" s="430" customFormat="1" ht="14.25" customHeight="1" x14ac:dyDescent="0.3">
      <c r="A678" s="348"/>
      <c r="B678" s="196"/>
      <c r="C678" s="196"/>
      <c r="D678" s="196"/>
      <c r="E678" s="196"/>
      <c r="F678" s="197"/>
      <c r="G678" s="525"/>
      <c r="H678" s="525"/>
      <c r="I678" s="525"/>
      <c r="J678" s="525"/>
      <c r="K678" s="525"/>
      <c r="L678" s="525"/>
      <c r="M678" s="525"/>
      <c r="N678" s="525"/>
      <c r="O678" s="525"/>
      <c r="P678" s="525"/>
      <c r="Q678" s="525"/>
      <c r="R678" s="525"/>
      <c r="S678" s="525"/>
      <c r="T678" s="525"/>
      <c r="U678" s="525"/>
      <c r="V678" s="525"/>
      <c r="W678" s="525"/>
      <c r="X678" s="525"/>
      <c r="Y678" s="525"/>
      <c r="Z678" s="525"/>
      <c r="AA678" s="525"/>
      <c r="AB678" s="525"/>
      <c r="AC678" s="198"/>
      <c r="AD678" s="431"/>
      <c r="AG678" s="154"/>
      <c r="AH678" s="154"/>
      <c r="AM678" s="530"/>
      <c r="AN678" s="530"/>
      <c r="AO678" s="530"/>
      <c r="AP678" s="530"/>
      <c r="AT678" s="127"/>
      <c r="AX678" s="435"/>
    </row>
    <row r="679" spans="1:50" s="430" customFormat="1" ht="16.399999999999999" customHeight="1" x14ac:dyDescent="0.3">
      <c r="A679" s="873" t="s">
        <v>500</v>
      </c>
      <c r="B679" s="874"/>
      <c r="C679" s="875"/>
      <c r="D679" s="696" t="s">
        <v>50</v>
      </c>
      <c r="E679" s="696"/>
      <c r="F679" s="696"/>
      <c r="G679" s="696"/>
      <c r="H679" s="696"/>
      <c r="I679" s="696"/>
      <c r="J679" s="696"/>
      <c r="K679" s="696"/>
      <c r="L679" s="696"/>
      <c r="M679" s="696"/>
      <c r="N679" s="696"/>
      <c r="O679" s="696"/>
      <c r="P679" s="696"/>
      <c r="Q679" s="696"/>
      <c r="R679" s="696"/>
      <c r="S679" s="696"/>
      <c r="T679" s="696"/>
      <c r="U679" s="696"/>
      <c r="V679" s="696"/>
      <c r="W679" s="696"/>
      <c r="X679" s="696"/>
      <c r="Y679" s="696"/>
      <c r="Z679" s="696"/>
      <c r="AA679" s="696"/>
      <c r="AB679" s="697"/>
      <c r="AC679" s="195"/>
      <c r="AD679" s="6" t="b">
        <v>0</v>
      </c>
      <c r="AF679" s="153" t="str">
        <f>IF(AD679=FALSE,"","x")</f>
        <v/>
      </c>
      <c r="AG679" s="154"/>
      <c r="AH679" s="154"/>
      <c r="AM679" s="530"/>
      <c r="AN679" s="530"/>
      <c r="AO679" s="530"/>
      <c r="AP679" s="530"/>
      <c r="AT679" s="127"/>
      <c r="AX679" s="435"/>
    </row>
    <row r="680" spans="1:50" s="430" customFormat="1" ht="16.399999999999999" customHeight="1" x14ac:dyDescent="0.3">
      <c r="A680" s="695" t="s">
        <v>71</v>
      </c>
      <c r="B680" s="696"/>
      <c r="C680" s="696"/>
      <c r="D680" s="696"/>
      <c r="E680" s="696"/>
      <c r="F680" s="696"/>
      <c r="G680" s="696"/>
      <c r="H680" s="696"/>
      <c r="I680" s="696"/>
      <c r="J680" s="696"/>
      <c r="K680" s="696"/>
      <c r="L680" s="696"/>
      <c r="M680" s="696"/>
      <c r="N680" s="696"/>
      <c r="O680" s="696"/>
      <c r="P680" s="696"/>
      <c r="Q680" s="696"/>
      <c r="R680" s="696"/>
      <c r="S680" s="696"/>
      <c r="T680" s="696"/>
      <c r="U680" s="696"/>
      <c r="V680" s="696"/>
      <c r="W680" s="696"/>
      <c r="X680" s="696"/>
      <c r="Y680" s="696"/>
      <c r="Z680" s="696"/>
      <c r="AA680" s="696"/>
      <c r="AB680" s="696"/>
      <c r="AC680" s="697"/>
      <c r="AD680" s="431"/>
      <c r="AG680" s="154"/>
      <c r="AH680" s="154"/>
      <c r="AM680" s="530"/>
      <c r="AN680" s="530"/>
      <c r="AO680" s="530"/>
      <c r="AP680" s="530"/>
      <c r="AT680" s="127"/>
      <c r="AX680" s="435"/>
    </row>
    <row r="681" spans="1:50" s="430" customFormat="1" x14ac:dyDescent="0.3">
      <c r="A681" s="642"/>
      <c r="B681" s="643"/>
      <c r="C681" s="643"/>
      <c r="D681" s="643"/>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4"/>
      <c r="AD681" s="431"/>
      <c r="AG681" s="154"/>
      <c r="AH681" s="154"/>
      <c r="AM681" s="530"/>
      <c r="AN681" s="530"/>
      <c r="AO681" s="530"/>
      <c r="AP681" s="530"/>
      <c r="AT681" s="324">
        <f>A681</f>
        <v>0</v>
      </c>
      <c r="AX681" s="435"/>
    </row>
    <row r="682" spans="1:50" s="430" customFormat="1" x14ac:dyDescent="0.3">
      <c r="A682" s="879"/>
      <c r="B682" s="879"/>
      <c r="C682" s="879"/>
      <c r="D682" s="879"/>
      <c r="E682" s="879"/>
      <c r="F682" s="879"/>
      <c r="G682" s="879"/>
      <c r="H682" s="879"/>
      <c r="I682" s="879"/>
      <c r="J682" s="879"/>
      <c r="K682" s="879"/>
      <c r="L682" s="879"/>
      <c r="M682" s="879"/>
      <c r="N682" s="879"/>
      <c r="O682" s="879"/>
      <c r="P682" s="879"/>
      <c r="Q682" s="879"/>
      <c r="R682" s="879"/>
      <c r="S682" s="879"/>
      <c r="T682" s="879"/>
      <c r="U682" s="879"/>
      <c r="V682" s="879"/>
      <c r="W682" s="879"/>
      <c r="X682" s="879"/>
      <c r="Y682" s="879"/>
      <c r="Z682" s="879"/>
      <c r="AA682" s="879"/>
      <c r="AB682" s="879"/>
      <c r="AC682" s="879"/>
      <c r="AD682" s="431"/>
      <c r="AG682" s="154"/>
      <c r="AH682" s="154"/>
      <c r="AM682" s="530"/>
      <c r="AN682" s="530"/>
      <c r="AO682" s="530"/>
      <c r="AP682" s="530"/>
      <c r="AX682" s="435"/>
    </row>
    <row r="683" spans="1:50" s="430" customFormat="1" ht="1.5" customHeight="1" x14ac:dyDescent="0.3">
      <c r="A683" s="551"/>
      <c r="B683" s="551"/>
      <c r="C683" s="551"/>
      <c r="D683" s="551"/>
      <c r="E683" s="551"/>
      <c r="F683" s="551"/>
      <c r="G683" s="551"/>
      <c r="H683" s="551"/>
      <c r="I683" s="551"/>
      <c r="J683" s="551"/>
      <c r="K683" s="551"/>
      <c r="L683" s="551"/>
      <c r="M683" s="551"/>
      <c r="N683" s="551"/>
      <c r="O683" s="551"/>
      <c r="P683" s="551"/>
      <c r="Q683" s="551"/>
      <c r="R683" s="551"/>
      <c r="S683" s="551"/>
      <c r="T683" s="551"/>
      <c r="U683" s="551"/>
      <c r="V683" s="551"/>
      <c r="W683" s="551"/>
      <c r="X683" s="551"/>
      <c r="Y683" s="551"/>
      <c r="Z683" s="551"/>
      <c r="AA683" s="551"/>
      <c r="AB683" s="551"/>
      <c r="AC683" s="551"/>
      <c r="AD683" s="431"/>
      <c r="AG683" s="154"/>
      <c r="AH683" s="154"/>
      <c r="AM683" s="530"/>
      <c r="AN683" s="530"/>
      <c r="AO683" s="530"/>
      <c r="AP683" s="530"/>
      <c r="AX683" s="435"/>
    </row>
    <row r="684" spans="1:50" s="430" customFormat="1" ht="31" x14ac:dyDescent="0.3">
      <c r="A684" s="880" t="s">
        <v>501</v>
      </c>
      <c r="B684" s="881"/>
      <c r="C684" s="881"/>
      <c r="D684" s="882" t="s">
        <v>502</v>
      </c>
      <c r="E684" s="883"/>
      <c r="F684" s="883"/>
      <c r="G684" s="883"/>
      <c r="H684" s="883"/>
      <c r="I684" s="883"/>
      <c r="J684" s="883"/>
      <c r="K684" s="883"/>
      <c r="L684" s="883"/>
      <c r="M684" s="883"/>
      <c r="N684" s="883"/>
      <c r="O684" s="883"/>
      <c r="P684" s="883"/>
      <c r="Q684" s="883"/>
      <c r="R684" s="883"/>
      <c r="S684" s="883"/>
      <c r="T684" s="883"/>
      <c r="U684" s="883"/>
      <c r="V684" s="883"/>
      <c r="W684" s="883"/>
      <c r="X684" s="883"/>
      <c r="Y684" s="883"/>
      <c r="Z684" s="883"/>
      <c r="AA684" s="883"/>
      <c r="AB684" s="883"/>
      <c r="AC684" s="884"/>
      <c r="AD684" s="431"/>
      <c r="AG684" s="154"/>
      <c r="AH684" s="154"/>
      <c r="AM684" s="530"/>
      <c r="AN684" s="530"/>
      <c r="AO684" s="530"/>
      <c r="AP684" s="530"/>
      <c r="AX684" s="435"/>
    </row>
    <row r="685" spans="1:50" s="430" customFormat="1" x14ac:dyDescent="0.3">
      <c r="A685" s="527"/>
      <c r="B685" s="527"/>
      <c r="C685" s="527"/>
      <c r="D685" s="527"/>
      <c r="E685" s="527"/>
      <c r="F685" s="527"/>
      <c r="G685" s="527"/>
      <c r="H685" s="527"/>
      <c r="I685" s="527"/>
      <c r="J685" s="527"/>
      <c r="K685" s="527"/>
      <c r="L685" s="527"/>
      <c r="M685" s="527"/>
      <c r="N685" s="527"/>
      <c r="O685" s="527"/>
      <c r="P685" s="527"/>
      <c r="Q685" s="527"/>
      <c r="R685" s="527"/>
      <c r="S685" s="527"/>
      <c r="T685" s="527"/>
      <c r="U685" s="527"/>
      <c r="V685" s="527"/>
      <c r="W685" s="527"/>
      <c r="X685" s="527"/>
      <c r="Y685" s="527"/>
      <c r="Z685" s="527"/>
      <c r="AA685" s="527"/>
      <c r="AB685" s="527"/>
      <c r="AC685" s="527"/>
      <c r="AD685" s="431"/>
      <c r="AG685" s="154"/>
      <c r="AH685" s="154"/>
      <c r="AM685" s="530"/>
      <c r="AN685" s="530"/>
      <c r="AO685" s="530"/>
      <c r="AP685" s="530"/>
      <c r="AX685" s="435"/>
    </row>
    <row r="686" spans="1:50" s="430" customFormat="1" ht="30.75" customHeight="1" x14ac:dyDescent="0.3">
      <c r="A686" s="885" t="s">
        <v>503</v>
      </c>
      <c r="B686" s="885"/>
      <c r="C686" s="885"/>
      <c r="D686" s="622" t="s">
        <v>504</v>
      </c>
      <c r="E686" s="622"/>
      <c r="F686" s="622"/>
      <c r="G686" s="622"/>
      <c r="H686" s="622"/>
      <c r="I686" s="622"/>
      <c r="J686" s="622"/>
      <c r="K686" s="622"/>
      <c r="L686" s="622"/>
      <c r="M686" s="622"/>
      <c r="N686" s="622"/>
      <c r="O686" s="622"/>
      <c r="P686" s="622"/>
      <c r="Q686" s="622"/>
      <c r="R686" s="622"/>
      <c r="S686" s="622"/>
      <c r="T686" s="622"/>
      <c r="U686" s="622"/>
      <c r="V686" s="622"/>
      <c r="W686" s="622"/>
      <c r="X686" s="622"/>
      <c r="Y686" s="622"/>
      <c r="Z686" s="622"/>
      <c r="AA686" s="622"/>
      <c r="AB686" s="622"/>
      <c r="AC686" s="552"/>
      <c r="AD686" s="549" t="b">
        <v>0</v>
      </c>
      <c r="AE686" s="423"/>
      <c r="AF686" s="153" t="str">
        <f>IF(AD686=FALSE,"","x")</f>
        <v/>
      </c>
      <c r="AG686" s="423"/>
      <c r="AH686" s="154"/>
      <c r="AM686" s="530"/>
      <c r="AN686" s="530"/>
      <c r="AO686" s="530"/>
      <c r="AP686" s="530"/>
      <c r="AX686" s="435"/>
    </row>
    <row r="687" spans="1:50" s="430" customFormat="1" x14ac:dyDescent="0.3">
      <c r="A687" s="889" t="s">
        <v>71</v>
      </c>
      <c r="B687" s="889"/>
      <c r="C687" s="889"/>
      <c r="D687" s="889"/>
      <c r="E687" s="889"/>
      <c r="F687" s="889"/>
      <c r="G687" s="889"/>
      <c r="H687" s="889"/>
      <c r="I687" s="889"/>
      <c r="J687" s="889"/>
      <c r="K687" s="889"/>
      <c r="L687" s="889"/>
      <c r="M687" s="889"/>
      <c r="N687" s="889"/>
      <c r="O687" s="889"/>
      <c r="P687" s="889"/>
      <c r="Q687" s="889"/>
      <c r="R687" s="889"/>
      <c r="S687" s="889"/>
      <c r="T687" s="889"/>
      <c r="U687" s="889"/>
      <c r="V687" s="889"/>
      <c r="W687" s="889"/>
      <c r="X687" s="889"/>
      <c r="Y687" s="889"/>
      <c r="Z687" s="889"/>
      <c r="AA687" s="889"/>
      <c r="AB687" s="889"/>
      <c r="AC687" s="890"/>
      <c r="AD687" s="431"/>
      <c r="AG687" s="154"/>
      <c r="AH687" s="154"/>
      <c r="AM687" s="530"/>
      <c r="AN687" s="530"/>
      <c r="AO687" s="530"/>
      <c r="AP687" s="530"/>
      <c r="AX687" s="435"/>
    </row>
    <row r="688" spans="1:50" s="430" customFormat="1" x14ac:dyDescent="0.3">
      <c r="A688" s="642"/>
      <c r="B688" s="643"/>
      <c r="C688" s="643"/>
      <c r="D688" s="643"/>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4"/>
      <c r="AD688" s="548"/>
      <c r="AG688" s="154"/>
      <c r="AH688" s="154"/>
      <c r="AM688" s="530"/>
      <c r="AN688" s="530"/>
      <c r="AO688" s="530"/>
      <c r="AP688" s="530"/>
      <c r="AT688" s="324">
        <f>A688</f>
        <v>0</v>
      </c>
      <c r="AX688" s="435"/>
    </row>
    <row r="689" spans="1:50" s="430" customFormat="1" ht="15.75" customHeight="1" x14ac:dyDescent="0.3">
      <c r="A689" s="527"/>
      <c r="B689" s="527"/>
      <c r="C689" s="527"/>
      <c r="D689" s="527"/>
      <c r="E689" s="527"/>
      <c r="F689" s="527"/>
      <c r="G689" s="527"/>
      <c r="H689" s="527"/>
      <c r="I689" s="527"/>
      <c r="J689" s="527"/>
      <c r="K689" s="527"/>
      <c r="L689" s="527"/>
      <c r="M689" s="527"/>
      <c r="N689" s="527"/>
      <c r="O689" s="527"/>
      <c r="P689" s="527"/>
      <c r="Q689" s="527"/>
      <c r="R689" s="527"/>
      <c r="S689" s="527"/>
      <c r="T689" s="527"/>
      <c r="U689" s="527"/>
      <c r="V689" s="527"/>
      <c r="W689" s="527"/>
      <c r="X689" s="527"/>
      <c r="Y689" s="527"/>
      <c r="Z689" s="527"/>
      <c r="AA689" s="527"/>
      <c r="AB689" s="527"/>
      <c r="AC689" s="527"/>
      <c r="AD689" s="431"/>
      <c r="AG689" s="154"/>
      <c r="AH689" s="154"/>
      <c r="AM689" s="530"/>
      <c r="AN689" s="530"/>
      <c r="AO689" s="530"/>
      <c r="AP689" s="530"/>
      <c r="AT689" s="127"/>
      <c r="AX689" s="435"/>
    </row>
    <row r="690" spans="1:50" s="430" customFormat="1" ht="34.5" customHeight="1" x14ac:dyDescent="0.3">
      <c r="A690" s="891" t="s">
        <v>505</v>
      </c>
      <c r="B690" s="892"/>
      <c r="C690" s="893"/>
      <c r="D690" s="789" t="s">
        <v>244</v>
      </c>
      <c r="E690" s="789"/>
      <c r="F690" s="789"/>
      <c r="G690" s="789"/>
      <c r="H690" s="789"/>
      <c r="I690" s="789"/>
      <c r="J690" s="789"/>
      <c r="K690" s="789"/>
      <c r="L690" s="789"/>
      <c r="M690" s="789"/>
      <c r="N690" s="789"/>
      <c r="O690" s="789"/>
      <c r="P690" s="789"/>
      <c r="Q690" s="789"/>
      <c r="R690" s="789"/>
      <c r="S690" s="789"/>
      <c r="T690" s="789"/>
      <c r="U690" s="789"/>
      <c r="V690" s="789"/>
      <c r="W690" s="789"/>
      <c r="X690" s="789"/>
      <c r="Y690" s="789"/>
      <c r="Z690" s="789"/>
      <c r="AA690" s="789"/>
      <c r="AB690" s="790"/>
      <c r="AC690" s="370"/>
      <c r="AD690" s="6" t="b">
        <v>0</v>
      </c>
      <c r="AF690" s="153" t="str">
        <f>IF(AD690=FALSE,"","x")</f>
        <v/>
      </c>
      <c r="AG690" s="154"/>
      <c r="AH690" s="154"/>
      <c r="AM690" s="530"/>
      <c r="AN690" s="530"/>
      <c r="AO690" s="530"/>
      <c r="AP690" s="530"/>
      <c r="AT690" s="127"/>
      <c r="AX690" s="435"/>
    </row>
    <row r="691" spans="1:50" s="430" customFormat="1" ht="15.75" customHeight="1" x14ac:dyDescent="0.3">
      <c r="A691" s="889" t="s">
        <v>71</v>
      </c>
      <c r="B691" s="889"/>
      <c r="C691" s="889"/>
      <c r="D691" s="889"/>
      <c r="E691" s="889"/>
      <c r="F691" s="889"/>
      <c r="G691" s="889"/>
      <c r="H691" s="889"/>
      <c r="I691" s="889"/>
      <c r="J691" s="889"/>
      <c r="K691" s="889"/>
      <c r="L691" s="889"/>
      <c r="M691" s="889"/>
      <c r="N691" s="889"/>
      <c r="O691" s="889"/>
      <c r="P691" s="889"/>
      <c r="Q691" s="889"/>
      <c r="R691" s="889"/>
      <c r="S691" s="889"/>
      <c r="T691" s="889"/>
      <c r="U691" s="889"/>
      <c r="V691" s="889"/>
      <c r="W691" s="889"/>
      <c r="X691" s="889"/>
      <c r="Y691" s="889"/>
      <c r="Z691" s="889"/>
      <c r="AA691" s="889"/>
      <c r="AB691" s="889"/>
      <c r="AC691" s="890"/>
      <c r="AD691" s="341"/>
      <c r="AG691" s="154"/>
      <c r="AH691" s="154"/>
      <c r="AM691" s="530"/>
      <c r="AN691" s="530"/>
      <c r="AO691" s="530"/>
      <c r="AP691" s="530"/>
      <c r="AT691" s="127"/>
      <c r="AX691" s="435"/>
    </row>
    <row r="692" spans="1:50" s="430" customFormat="1" x14ac:dyDescent="0.3">
      <c r="A692" s="642"/>
      <c r="B692" s="643"/>
      <c r="C692" s="643"/>
      <c r="D692" s="643"/>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c r="AA692" s="643"/>
      <c r="AB692" s="643"/>
      <c r="AC692" s="644"/>
      <c r="AD692" s="536"/>
      <c r="AG692" s="154"/>
      <c r="AH692" s="154"/>
      <c r="AM692" s="530"/>
      <c r="AN692" s="530"/>
      <c r="AO692" s="530"/>
      <c r="AP692" s="530"/>
      <c r="AT692" s="324">
        <f>A692</f>
        <v>0</v>
      </c>
      <c r="AX692" s="435"/>
    </row>
    <row r="693" spans="1:50" s="430" customFormat="1" ht="15.75" customHeight="1" x14ac:dyDescent="0.3">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431"/>
      <c r="AG693" s="154"/>
      <c r="AH693" s="154"/>
      <c r="AM693" s="530"/>
      <c r="AN693" s="530"/>
      <c r="AO693" s="530"/>
      <c r="AP693" s="530"/>
      <c r="AT693" s="127"/>
      <c r="AX693" s="435"/>
    </row>
    <row r="694" spans="1:50" s="430" customFormat="1" ht="31.5" customHeight="1" x14ac:dyDescent="0.3">
      <c r="A694" s="873" t="s">
        <v>506</v>
      </c>
      <c r="B694" s="874"/>
      <c r="C694" s="875"/>
      <c r="D694" s="696" t="s">
        <v>85</v>
      </c>
      <c r="E694" s="696"/>
      <c r="F694" s="696"/>
      <c r="G694" s="696"/>
      <c r="H694" s="696"/>
      <c r="I694" s="696"/>
      <c r="J694" s="696"/>
      <c r="K694" s="696"/>
      <c r="L694" s="696"/>
      <c r="M694" s="696"/>
      <c r="N694" s="696"/>
      <c r="O694" s="696"/>
      <c r="P694" s="696"/>
      <c r="Q694" s="696"/>
      <c r="R694" s="696"/>
      <c r="S694" s="696"/>
      <c r="T694" s="696"/>
      <c r="U694" s="696"/>
      <c r="V694" s="696"/>
      <c r="W694" s="696"/>
      <c r="X694" s="696"/>
      <c r="Y694" s="696"/>
      <c r="Z694" s="696"/>
      <c r="AA694" s="696"/>
      <c r="AB694" s="697"/>
      <c r="AC694" s="195"/>
      <c r="AD694" s="6" t="b">
        <v>0</v>
      </c>
      <c r="AF694" s="153" t="str">
        <f>IF(AD694=FALSE,"","x")</f>
        <v/>
      </c>
      <c r="AG694" s="154"/>
      <c r="AH694" s="154"/>
      <c r="AM694" s="530"/>
      <c r="AN694" s="530"/>
      <c r="AO694" s="530"/>
      <c r="AP694" s="530"/>
      <c r="AT694" s="127"/>
      <c r="AX694" s="435"/>
    </row>
    <row r="695" spans="1:50" s="430" customFormat="1" ht="16.399999999999999" customHeight="1" x14ac:dyDescent="0.3">
      <c r="A695" s="886" t="s">
        <v>71</v>
      </c>
      <c r="B695" s="886"/>
      <c r="C695" s="886"/>
      <c r="D695" s="886"/>
      <c r="E695" s="886"/>
      <c r="F695" s="886"/>
      <c r="G695" s="886"/>
      <c r="H695" s="886"/>
      <c r="I695" s="886"/>
      <c r="J695" s="886"/>
      <c r="K695" s="886"/>
      <c r="L695" s="886"/>
      <c r="M695" s="886"/>
      <c r="N695" s="886"/>
      <c r="O695" s="886"/>
      <c r="P695" s="886"/>
      <c r="Q695" s="886"/>
      <c r="R695" s="886"/>
      <c r="S695" s="886"/>
      <c r="T695" s="886"/>
      <c r="U695" s="886"/>
      <c r="V695" s="886"/>
      <c r="W695" s="886"/>
      <c r="X695" s="886"/>
      <c r="Y695" s="886"/>
      <c r="Z695" s="886"/>
      <c r="AA695" s="886"/>
      <c r="AB695" s="886"/>
      <c r="AC695" s="886"/>
      <c r="AD695" s="431"/>
      <c r="AG695" s="154"/>
      <c r="AH695" s="154"/>
      <c r="AM695" s="530"/>
      <c r="AN695" s="530"/>
      <c r="AO695" s="530"/>
      <c r="AP695" s="530"/>
      <c r="AT695" s="127"/>
      <c r="AX695" s="435"/>
    </row>
    <row r="696" spans="1:50" s="430" customFormat="1" x14ac:dyDescent="0.3">
      <c r="A696" s="642"/>
      <c r="B696" s="643"/>
      <c r="C696" s="643"/>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431"/>
      <c r="AG696" s="154"/>
      <c r="AH696" s="154"/>
      <c r="AM696" s="530"/>
      <c r="AN696" s="530"/>
      <c r="AO696" s="530"/>
      <c r="AP696" s="530"/>
      <c r="AT696" s="324">
        <f>A696</f>
        <v>0</v>
      </c>
      <c r="AX696" s="435"/>
    </row>
    <row r="697" spans="1:50" s="430" customFormat="1" ht="16.399999999999999" customHeight="1" x14ac:dyDescent="0.3">
      <c r="A697" s="201"/>
      <c r="B697" s="201"/>
      <c r="C697" s="201"/>
      <c r="D697" s="201"/>
      <c r="E697" s="201"/>
      <c r="F697" s="526"/>
      <c r="G697" s="526"/>
      <c r="H697" s="526"/>
      <c r="I697" s="526"/>
      <c r="J697" s="526"/>
      <c r="K697" s="526"/>
      <c r="L697" s="526"/>
      <c r="M697" s="526"/>
      <c r="N697" s="526"/>
      <c r="O697" s="526"/>
      <c r="P697" s="526"/>
      <c r="Q697" s="526"/>
      <c r="R697" s="526"/>
      <c r="S697" s="526"/>
      <c r="T697" s="526"/>
      <c r="U697" s="526"/>
      <c r="V697" s="526"/>
      <c r="W697" s="526"/>
      <c r="X697" s="526"/>
      <c r="Y697" s="526"/>
      <c r="Z697" s="526"/>
      <c r="AA697" s="526"/>
      <c r="AB697" s="526"/>
      <c r="AC697" s="202"/>
      <c r="AD697" s="431"/>
      <c r="AG697" s="154"/>
      <c r="AH697" s="154"/>
      <c r="AM697" s="530"/>
      <c r="AN697" s="530"/>
      <c r="AO697" s="530"/>
      <c r="AP697" s="530"/>
      <c r="AT697" s="127"/>
      <c r="AX697" s="435"/>
    </row>
    <row r="698" spans="1:50" s="430" customFormat="1" ht="33" customHeight="1" x14ac:dyDescent="0.3">
      <c r="A698" s="723" t="s">
        <v>507</v>
      </c>
      <c r="B698" s="724"/>
      <c r="C698" s="725"/>
      <c r="D698" s="696" t="s">
        <v>51</v>
      </c>
      <c r="E698" s="696"/>
      <c r="F698" s="696"/>
      <c r="G698" s="696"/>
      <c r="H698" s="696"/>
      <c r="I698" s="696"/>
      <c r="J698" s="696"/>
      <c r="K698" s="696"/>
      <c r="L698" s="696"/>
      <c r="M698" s="696"/>
      <c r="N698" s="696"/>
      <c r="O698" s="696"/>
      <c r="P698" s="696"/>
      <c r="Q698" s="696"/>
      <c r="R698" s="696"/>
      <c r="S698" s="696"/>
      <c r="T698" s="696"/>
      <c r="U698" s="696"/>
      <c r="V698" s="696"/>
      <c r="W698" s="696"/>
      <c r="X698" s="696"/>
      <c r="Y698" s="696"/>
      <c r="Z698" s="696"/>
      <c r="AA698" s="696"/>
      <c r="AB698" s="697"/>
      <c r="AC698" s="195"/>
      <c r="AD698" s="6" t="b">
        <v>0</v>
      </c>
      <c r="AF698" s="153" t="str">
        <f>IF(AD698=FALSE,"","x")</f>
        <v/>
      </c>
      <c r="AG698" s="154"/>
      <c r="AH698" s="154"/>
      <c r="AM698" s="530"/>
      <c r="AN698" s="530"/>
      <c r="AO698" s="530"/>
      <c r="AP698" s="530"/>
      <c r="AT698" s="127"/>
      <c r="AX698" s="435"/>
    </row>
    <row r="699" spans="1:50" s="430" customFormat="1" ht="16.399999999999999" customHeight="1" x14ac:dyDescent="0.3">
      <c r="A699" s="886" t="s">
        <v>71</v>
      </c>
      <c r="B699" s="886"/>
      <c r="C699" s="886"/>
      <c r="D699" s="886"/>
      <c r="E699" s="886"/>
      <c r="F699" s="886"/>
      <c r="G699" s="886"/>
      <c r="H699" s="886"/>
      <c r="I699" s="886"/>
      <c r="J699" s="886"/>
      <c r="K699" s="886"/>
      <c r="L699" s="886"/>
      <c r="M699" s="886"/>
      <c r="N699" s="886"/>
      <c r="O699" s="886"/>
      <c r="P699" s="886"/>
      <c r="Q699" s="886"/>
      <c r="R699" s="886"/>
      <c r="S699" s="886"/>
      <c r="T699" s="886"/>
      <c r="U699" s="886"/>
      <c r="V699" s="886"/>
      <c r="W699" s="886"/>
      <c r="X699" s="886"/>
      <c r="Y699" s="886"/>
      <c r="Z699" s="886"/>
      <c r="AA699" s="886"/>
      <c r="AB699" s="886"/>
      <c r="AC699" s="886"/>
      <c r="AD699" s="431"/>
      <c r="AF699" s="154"/>
      <c r="AG699" s="154"/>
      <c r="AH699" s="154"/>
      <c r="AM699" s="530"/>
      <c r="AN699" s="530"/>
      <c r="AO699" s="530"/>
      <c r="AP699" s="530"/>
      <c r="AT699" s="127"/>
      <c r="AX699" s="435"/>
    </row>
    <row r="700" spans="1:50" s="430" customFormat="1" x14ac:dyDescent="0.3">
      <c r="A700" s="642"/>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4"/>
      <c r="AD700" s="431"/>
      <c r="AF700" s="154"/>
      <c r="AG700" s="154"/>
      <c r="AH700" s="154"/>
      <c r="AM700" s="530"/>
      <c r="AN700" s="530"/>
      <c r="AO700" s="530"/>
      <c r="AP700" s="530"/>
      <c r="AT700" s="324">
        <f>A700</f>
        <v>0</v>
      </c>
      <c r="AX700" s="435"/>
    </row>
    <row r="701" spans="1:50" s="430" customFormat="1" x14ac:dyDescent="0.3">
      <c r="AC701" s="121"/>
      <c r="AD701" s="431"/>
      <c r="AM701" s="530"/>
      <c r="AN701" s="530"/>
      <c r="AO701" s="530"/>
      <c r="AP701" s="530"/>
      <c r="AT701" s="127"/>
      <c r="AX701" s="435"/>
    </row>
    <row r="702" spans="1:50" s="430" customFormat="1" x14ac:dyDescent="0.3">
      <c r="AC702" s="121"/>
      <c r="AD702" s="431"/>
      <c r="AM702" s="530"/>
      <c r="AN702" s="530"/>
      <c r="AO702" s="530"/>
      <c r="AP702" s="530"/>
      <c r="AT702" s="127"/>
      <c r="AX702" s="435"/>
    </row>
    <row r="703" spans="1:50" s="430" customFormat="1" ht="51.75" customHeight="1" x14ac:dyDescent="0.3">
      <c r="A703" s="887" t="s">
        <v>0</v>
      </c>
      <c r="B703" s="888"/>
      <c r="C703" s="888"/>
      <c r="D703" s="869" t="s">
        <v>226</v>
      </c>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870"/>
      <c r="AD703" s="431"/>
      <c r="AM703" s="530"/>
      <c r="AN703" s="530"/>
      <c r="AO703" s="530"/>
      <c r="AP703" s="530"/>
      <c r="AT703" s="127"/>
      <c r="AX703" s="435"/>
    </row>
  </sheetData>
  <sheetProtection password="8333" sheet="1" objects="1" scenarios="1"/>
  <mergeCells count="514">
    <mergeCell ref="Y92:AC92"/>
    <mergeCell ref="A93:X93"/>
    <mergeCell ref="Y93:AC93"/>
    <mergeCell ref="A95:AC95"/>
    <mergeCell ref="A96:AC96"/>
    <mergeCell ref="BK96:CK96"/>
    <mergeCell ref="A98:AC98"/>
    <mergeCell ref="A99:G99"/>
    <mergeCell ref="H99:AC99"/>
    <mergeCell ref="A696:AC696"/>
    <mergeCell ref="A698:C698"/>
    <mergeCell ref="D698:AB698"/>
    <mergeCell ref="A699:AC699"/>
    <mergeCell ref="A700:AC700"/>
    <mergeCell ref="A703:C703"/>
    <mergeCell ref="D703:AC703"/>
    <mergeCell ref="A687:AC687"/>
    <mergeCell ref="A688:AC688"/>
    <mergeCell ref="A690:C690"/>
    <mergeCell ref="D690:AB690"/>
    <mergeCell ref="A691:AC691"/>
    <mergeCell ref="A692:AC692"/>
    <mergeCell ref="A694:C694"/>
    <mergeCell ref="D694:AB694"/>
    <mergeCell ref="A695:AC695"/>
    <mergeCell ref="A679:C679"/>
    <mergeCell ref="D679:AB679"/>
    <mergeCell ref="A680:AC680"/>
    <mergeCell ref="A681:AC681"/>
    <mergeCell ref="A682:AC682"/>
    <mergeCell ref="A684:C684"/>
    <mergeCell ref="D684:AC684"/>
    <mergeCell ref="A686:C686"/>
    <mergeCell ref="D686:AB686"/>
    <mergeCell ref="A670:AC670"/>
    <mergeCell ref="A671:C671"/>
    <mergeCell ref="D671:AB671"/>
    <mergeCell ref="A672:AC672"/>
    <mergeCell ref="A673:AC673"/>
    <mergeCell ref="A675:C675"/>
    <mergeCell ref="D675:AB675"/>
    <mergeCell ref="A676:AC676"/>
    <mergeCell ref="A677:AC677"/>
    <mergeCell ref="A657:AC657"/>
    <mergeCell ref="A659:C659"/>
    <mergeCell ref="D659:AC659"/>
    <mergeCell ref="A661:AC661"/>
    <mergeCell ref="A662:AC662"/>
    <mergeCell ref="A664:AC664"/>
    <mergeCell ref="A665:AB665"/>
    <mergeCell ref="A666:AB666"/>
    <mergeCell ref="A668:C668"/>
    <mergeCell ref="D668:AC668"/>
    <mergeCell ref="A646:AB646"/>
    <mergeCell ref="A647:AB647"/>
    <mergeCell ref="A648:AB648"/>
    <mergeCell ref="A649:AB649"/>
    <mergeCell ref="A651:AC651"/>
    <mergeCell ref="A652:AB652"/>
    <mergeCell ref="A653:AB653"/>
    <mergeCell ref="A654:AB654"/>
    <mergeCell ref="A656:AC656"/>
    <mergeCell ref="A636:AB636"/>
    <mergeCell ref="A637:AB637"/>
    <mergeCell ref="A638:AB638"/>
    <mergeCell ref="A639:AB639"/>
    <mergeCell ref="A640:AB640"/>
    <mergeCell ref="A641:AB641"/>
    <mergeCell ref="A643:AC643"/>
    <mergeCell ref="A644:AB644"/>
    <mergeCell ref="A645:AB645"/>
    <mergeCell ref="A607:AC607"/>
    <mergeCell ref="A611:AC611"/>
    <mergeCell ref="A613:C613"/>
    <mergeCell ref="D613:AB613"/>
    <mergeCell ref="A614:AC614"/>
    <mergeCell ref="A615:AC615"/>
    <mergeCell ref="A617:C617"/>
    <mergeCell ref="D617:AB617"/>
    <mergeCell ref="A618:AC618"/>
    <mergeCell ref="A598:C598"/>
    <mergeCell ref="D598:AB598"/>
    <mergeCell ref="A599:AC599"/>
    <mergeCell ref="A600:AC600"/>
    <mergeCell ref="D602:AB602"/>
    <mergeCell ref="A603:AC603"/>
    <mergeCell ref="A606:C606"/>
    <mergeCell ref="D606:AB606"/>
    <mergeCell ref="A604:AC604"/>
    <mergeCell ref="A585:AB585"/>
    <mergeCell ref="A587:C587"/>
    <mergeCell ref="D587:AC587"/>
    <mergeCell ref="A589:AC589"/>
    <mergeCell ref="A590:AC590"/>
    <mergeCell ref="A594:C594"/>
    <mergeCell ref="D594:AB594"/>
    <mergeCell ref="A583:AC583"/>
    <mergeCell ref="A596:AC596"/>
    <mergeCell ref="A572:AC572"/>
    <mergeCell ref="A574:AB574"/>
    <mergeCell ref="A575:AB575"/>
    <mergeCell ref="A577:C577"/>
    <mergeCell ref="D577:AC577"/>
    <mergeCell ref="A579:AC579"/>
    <mergeCell ref="A580:AC580"/>
    <mergeCell ref="A581:AC581"/>
    <mergeCell ref="A584:AB584"/>
    <mergeCell ref="A568:D568"/>
    <mergeCell ref="E568:Q568"/>
    <mergeCell ref="R568:AC568"/>
    <mergeCell ref="A569:D569"/>
    <mergeCell ref="E569:Q569"/>
    <mergeCell ref="R569:AC569"/>
    <mergeCell ref="A570:D570"/>
    <mergeCell ref="E570:Q570"/>
    <mergeCell ref="R570:AC570"/>
    <mergeCell ref="R564:AC564"/>
    <mergeCell ref="A565:D565"/>
    <mergeCell ref="E565:Q565"/>
    <mergeCell ref="R565:AC565"/>
    <mergeCell ref="A566:D566"/>
    <mergeCell ref="E566:Q566"/>
    <mergeCell ref="R566:AC566"/>
    <mergeCell ref="A567:D567"/>
    <mergeCell ref="E567:Q567"/>
    <mergeCell ref="R567:AC567"/>
    <mergeCell ref="A559:D559"/>
    <mergeCell ref="E559:Q559"/>
    <mergeCell ref="R559:AC559"/>
    <mergeCell ref="A560:D560"/>
    <mergeCell ref="E560:Q560"/>
    <mergeCell ref="R560:AC560"/>
    <mergeCell ref="D553:AC553"/>
    <mergeCell ref="A558:AC558"/>
    <mergeCell ref="A445:X445"/>
    <mergeCell ref="A493:AC493"/>
    <mergeCell ref="Y501:AB501"/>
    <mergeCell ref="Y471:AB471"/>
    <mergeCell ref="Y472:AB472"/>
    <mergeCell ref="A531:AC531"/>
    <mergeCell ref="A514:B514"/>
    <mergeCell ref="C514:AC514"/>
    <mergeCell ref="C528:AC528"/>
    <mergeCell ref="C450:AC450"/>
    <mergeCell ref="A450:B450"/>
    <mergeCell ref="A550:AC550"/>
    <mergeCell ref="A552:C553"/>
    <mergeCell ref="D552:AC552"/>
    <mergeCell ref="A556:AC556"/>
    <mergeCell ref="A557:AC557"/>
    <mergeCell ref="BK87:CK87"/>
    <mergeCell ref="A124:V124"/>
    <mergeCell ref="W124:AC124"/>
    <mergeCell ref="A125:V125"/>
    <mergeCell ref="H122:AC122"/>
    <mergeCell ref="H121:AC121"/>
    <mergeCell ref="A122:G122"/>
    <mergeCell ref="A148:AC148"/>
    <mergeCell ref="A121:G121"/>
    <mergeCell ref="A142:AC142"/>
    <mergeCell ref="A143:AC143"/>
    <mergeCell ref="A145:AC145"/>
    <mergeCell ref="A134:V134"/>
    <mergeCell ref="W134:AC134"/>
    <mergeCell ref="W133:AC133"/>
    <mergeCell ref="A130:V130"/>
    <mergeCell ref="W130:AC130"/>
    <mergeCell ref="W125:AC125"/>
    <mergeCell ref="A126:V126"/>
    <mergeCell ref="W126:AC126"/>
    <mergeCell ref="A127:V127"/>
    <mergeCell ref="A129:V129"/>
    <mergeCell ref="W129:AC129"/>
    <mergeCell ref="A131:V131"/>
    <mergeCell ref="Y336:AB336"/>
    <mergeCell ref="A400:X400"/>
    <mergeCell ref="A406:AC406"/>
    <mergeCell ref="Y400:AB400"/>
    <mergeCell ref="Y326:AB326"/>
    <mergeCell ref="A325:X325"/>
    <mergeCell ref="A380:AC380"/>
    <mergeCell ref="AA356:AC356"/>
    <mergeCell ref="C342:AC342"/>
    <mergeCell ref="A367:X367"/>
    <mergeCell ref="A337:X337"/>
    <mergeCell ref="A336:X336"/>
    <mergeCell ref="A328:AC328"/>
    <mergeCell ref="Z348:AC348"/>
    <mergeCell ref="A399:X399"/>
    <mergeCell ref="Y368:AB368"/>
    <mergeCell ref="A339:AC339"/>
    <mergeCell ref="A375:B375"/>
    <mergeCell ref="A387:B387"/>
    <mergeCell ref="Y335:AB335"/>
    <mergeCell ref="A348:Y348"/>
    <mergeCell ref="A335:X335"/>
    <mergeCell ref="AA352:AC352"/>
    <mergeCell ref="A353:Z353"/>
    <mergeCell ref="Y408:AB408"/>
    <mergeCell ref="Y422:AB422"/>
    <mergeCell ref="A409:X409"/>
    <mergeCell ref="A412:AC412"/>
    <mergeCell ref="Y410:AB410"/>
    <mergeCell ref="A410:X410"/>
    <mergeCell ref="A430:Q430"/>
    <mergeCell ref="A415:B415"/>
    <mergeCell ref="Y435:AB435"/>
    <mergeCell ref="A420:AC420"/>
    <mergeCell ref="A423:X423"/>
    <mergeCell ref="J41:R41"/>
    <mergeCell ref="A41:H41"/>
    <mergeCell ref="Y46:AB46"/>
    <mergeCell ref="A46:W46"/>
    <mergeCell ref="A79:AC79"/>
    <mergeCell ref="A77:AC77"/>
    <mergeCell ref="A82:AC82"/>
    <mergeCell ref="A40:AC40"/>
    <mergeCell ref="A45:AC45"/>
    <mergeCell ref="A52:AC52"/>
    <mergeCell ref="A81:AC81"/>
    <mergeCell ref="Z53:AA53"/>
    <mergeCell ref="AB53:AC53"/>
    <mergeCell ref="A76:AC76"/>
    <mergeCell ref="AE7:AQ7"/>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29:AC29"/>
    <mergeCell ref="A22:AC22"/>
    <mergeCell ref="A23:AC23"/>
    <mergeCell ref="A24:AC24"/>
    <mergeCell ref="A25:AC25"/>
    <mergeCell ref="A31:AC31"/>
    <mergeCell ref="T41:AC41"/>
    <mergeCell ref="A564:D564"/>
    <mergeCell ref="E564:Q564"/>
    <mergeCell ref="A347:AC347"/>
    <mergeCell ref="Y325:AB325"/>
    <mergeCell ref="Y337:AB337"/>
    <mergeCell ref="A352:Z352"/>
    <mergeCell ref="C387:AC387"/>
    <mergeCell ref="Y399:AB399"/>
    <mergeCell ref="A398:AB398"/>
    <mergeCell ref="C375:AC375"/>
    <mergeCell ref="A350:Y350"/>
    <mergeCell ref="A392:AC392"/>
    <mergeCell ref="A385:AC385"/>
    <mergeCell ref="A396:X396"/>
    <mergeCell ref="Z349:AC349"/>
    <mergeCell ref="Z350:AC350"/>
    <mergeCell ref="A366:AC366"/>
    <mergeCell ref="A545:AC545"/>
    <mergeCell ref="A544:AC544"/>
    <mergeCell ref="C547:AC547"/>
    <mergeCell ref="A543:AC543"/>
    <mergeCell ref="A627:AC627"/>
    <mergeCell ref="A629:C629"/>
    <mergeCell ref="D629:AB629"/>
    <mergeCell ref="A621:C621"/>
    <mergeCell ref="D621:AB621"/>
    <mergeCell ref="A622:AC622"/>
    <mergeCell ref="A592:AC592"/>
    <mergeCell ref="A619:AC619"/>
    <mergeCell ref="A626:AC626"/>
    <mergeCell ref="A547:B547"/>
    <mergeCell ref="D625:AB625"/>
    <mergeCell ref="A561:D561"/>
    <mergeCell ref="E561:Q561"/>
    <mergeCell ref="R561:AC561"/>
    <mergeCell ref="A562:D562"/>
    <mergeCell ref="E562:Q562"/>
    <mergeCell ref="R562:AC562"/>
    <mergeCell ref="A563:D563"/>
    <mergeCell ref="E563:Q563"/>
    <mergeCell ref="R563:AC563"/>
    <mergeCell ref="C505:X505"/>
    <mergeCell ref="A492:AC492"/>
    <mergeCell ref="Y473:AB473"/>
    <mergeCell ref="N536:Y536"/>
    <mergeCell ref="N535:Y535"/>
    <mergeCell ref="N537:Y537"/>
    <mergeCell ref="Z534:AC537"/>
    <mergeCell ref="A465:AC465"/>
    <mergeCell ref="A466:AC466"/>
    <mergeCell ref="T490:AB490"/>
    <mergeCell ref="A486:AC486"/>
    <mergeCell ref="B535:J535"/>
    <mergeCell ref="A523:X523"/>
    <mergeCell ref="A473:X473"/>
    <mergeCell ref="A472:X472"/>
    <mergeCell ref="A511:AC511"/>
    <mergeCell ref="A519:AC519"/>
    <mergeCell ref="A478:B478"/>
    <mergeCell ref="C504:X504"/>
    <mergeCell ref="A475:AC475"/>
    <mergeCell ref="A495:B495"/>
    <mergeCell ref="A471:X471"/>
    <mergeCell ref="Z539:AC542"/>
    <mergeCell ref="B540:J540"/>
    <mergeCell ref="N540:Y540"/>
    <mergeCell ref="B541:J541"/>
    <mergeCell ref="N541:Y541"/>
    <mergeCell ref="A520:X520"/>
    <mergeCell ref="A521:X521"/>
    <mergeCell ref="Y521:AB521"/>
    <mergeCell ref="B538:Y538"/>
    <mergeCell ref="B537:J537"/>
    <mergeCell ref="Z538:AC538"/>
    <mergeCell ref="A533:AC533"/>
    <mergeCell ref="A526:AC526"/>
    <mergeCell ref="B536:J536"/>
    <mergeCell ref="A539:Y539"/>
    <mergeCell ref="B542:J542"/>
    <mergeCell ref="N542:Y542"/>
    <mergeCell ref="A441:Q441"/>
    <mergeCell ref="Y443:AB443"/>
    <mergeCell ref="Y444:AB444"/>
    <mergeCell ref="Y407:AB407"/>
    <mergeCell ref="Y461:AB461"/>
    <mergeCell ref="A462:X462"/>
    <mergeCell ref="A433:X433"/>
    <mergeCell ref="Y462:AB462"/>
    <mergeCell ref="C415:AC415"/>
    <mergeCell ref="A425:AC425"/>
    <mergeCell ref="A426:AC426"/>
    <mergeCell ref="Y460:AB460"/>
    <mergeCell ref="A460:X460"/>
    <mergeCell ref="A443:X443"/>
    <mergeCell ref="Y434:AB434"/>
    <mergeCell ref="Y423:AB423"/>
    <mergeCell ref="A438:AC438"/>
    <mergeCell ref="A422:X422"/>
    <mergeCell ref="A437:AC437"/>
    <mergeCell ref="A413:AC413"/>
    <mergeCell ref="Y409:AB409"/>
    <mergeCell ref="A434:X434"/>
    <mergeCell ref="A408:X408"/>
    <mergeCell ref="A407:X407"/>
    <mergeCell ref="A402:AC402"/>
    <mergeCell ref="A403:AC403"/>
    <mergeCell ref="Y382:AB382"/>
    <mergeCell ref="Y369:AB369"/>
    <mergeCell ref="Y370:AB370"/>
    <mergeCell ref="A372:AC372"/>
    <mergeCell ref="A382:X382"/>
    <mergeCell ref="A395:X395"/>
    <mergeCell ref="Y395:AB395"/>
    <mergeCell ref="Y396:AB396"/>
    <mergeCell ref="A381:X381"/>
    <mergeCell ref="Y381:AB381"/>
    <mergeCell ref="A394:AB394"/>
    <mergeCell ref="A373:AC373"/>
    <mergeCell ref="A384:AC384"/>
    <mergeCell ref="A370:X370"/>
    <mergeCell ref="A448:AC448"/>
    <mergeCell ref="A534:Y534"/>
    <mergeCell ref="Y433:AB433"/>
    <mergeCell ref="A447:AC447"/>
    <mergeCell ref="A444:X444"/>
    <mergeCell ref="Y445:AB445"/>
    <mergeCell ref="A435:X435"/>
    <mergeCell ref="A463:X463"/>
    <mergeCell ref="A429:AC429"/>
    <mergeCell ref="A457:AC457"/>
    <mergeCell ref="A432:X432"/>
    <mergeCell ref="Y432:AB432"/>
    <mergeCell ref="A528:B528"/>
    <mergeCell ref="A476:AC476"/>
    <mergeCell ref="J490:R490"/>
    <mergeCell ref="A500:AC500"/>
    <mergeCell ref="Y522:AB522"/>
    <mergeCell ref="Y523:AB523"/>
    <mergeCell ref="A488:I488"/>
    <mergeCell ref="A489:I489"/>
    <mergeCell ref="A490:I490"/>
    <mergeCell ref="J487:S487"/>
    <mergeCell ref="T487:AC487"/>
    <mergeCell ref="J488:R488"/>
    <mergeCell ref="A458:I458"/>
    <mergeCell ref="A461:X461"/>
    <mergeCell ref="T488:AB488"/>
    <mergeCell ref="J489:R489"/>
    <mergeCell ref="T489:AB489"/>
    <mergeCell ref="A484:X484"/>
    <mergeCell ref="Y484:AB484"/>
    <mergeCell ref="A483:AC483"/>
    <mergeCell ref="C478:AC478"/>
    <mergeCell ref="Y463:AB463"/>
    <mergeCell ref="A482:AC482"/>
    <mergeCell ref="A453:AC453"/>
    <mergeCell ref="A633:C633"/>
    <mergeCell ref="D633:AC633"/>
    <mergeCell ref="A635:AC635"/>
    <mergeCell ref="A595:AC595"/>
    <mergeCell ref="A469:G469"/>
    <mergeCell ref="A502:X502"/>
    <mergeCell ref="A522:X522"/>
    <mergeCell ref="A525:AC525"/>
    <mergeCell ref="A512:AC512"/>
    <mergeCell ref="B517:AC517"/>
    <mergeCell ref="Y520:AB520"/>
    <mergeCell ref="A501:X501"/>
    <mergeCell ref="C495:AC495"/>
    <mergeCell ref="A608:AC608"/>
    <mergeCell ref="C509:X509"/>
    <mergeCell ref="Y502:AB502"/>
    <mergeCell ref="A630:AC630"/>
    <mergeCell ref="A631:AC631"/>
    <mergeCell ref="A602:C602"/>
    <mergeCell ref="A623:AC623"/>
    <mergeCell ref="A625:C625"/>
    <mergeCell ref="C506:X506"/>
    <mergeCell ref="C507:X507"/>
    <mergeCell ref="A157:AC157"/>
    <mergeCell ref="A173:AC173"/>
    <mergeCell ref="AK536:AK537"/>
    <mergeCell ref="A182:C184"/>
    <mergeCell ref="D182:AC182"/>
    <mergeCell ref="AA353:AC353"/>
    <mergeCell ref="A354:Z354"/>
    <mergeCell ref="AA354:AC354"/>
    <mergeCell ref="A340:AC340"/>
    <mergeCell ref="C361:AC361"/>
    <mergeCell ref="A361:B361"/>
    <mergeCell ref="A359:AC359"/>
    <mergeCell ref="A349:Y349"/>
    <mergeCell ref="A355:Z355"/>
    <mergeCell ref="AA355:AC355"/>
    <mergeCell ref="A342:B342"/>
    <mergeCell ref="A358:AC358"/>
    <mergeCell ref="Y367:AB367"/>
    <mergeCell ref="A369:X369"/>
    <mergeCell ref="A368:X368"/>
    <mergeCell ref="A356:Z356"/>
    <mergeCell ref="D313:AC314"/>
    <mergeCell ref="C508:Y508"/>
    <mergeCell ref="Y324:AB324"/>
    <mergeCell ref="A147:AC147"/>
    <mergeCell ref="A135:V135"/>
    <mergeCell ref="W135:AC135"/>
    <mergeCell ref="A136:AC136"/>
    <mergeCell ref="A174:G174"/>
    <mergeCell ref="H174:AC174"/>
    <mergeCell ref="A155:AC155"/>
    <mergeCell ref="A171:AC171"/>
    <mergeCell ref="A166:AC166"/>
    <mergeCell ref="A167:B167"/>
    <mergeCell ref="A168:B168"/>
    <mergeCell ref="A170:AC170"/>
    <mergeCell ref="A158:AC158"/>
    <mergeCell ref="A159:AC159"/>
    <mergeCell ref="A161:AC161"/>
    <mergeCell ref="A160:AC160"/>
    <mergeCell ref="A162:AC162"/>
    <mergeCell ref="A149:AC149"/>
    <mergeCell ref="A150:AC150"/>
    <mergeCell ref="A151:AC151"/>
    <mergeCell ref="A152:AC152"/>
    <mergeCell ref="A153:AC153"/>
    <mergeCell ref="A154:AC154"/>
    <mergeCell ref="A156:AC156"/>
    <mergeCell ref="A309:AC309"/>
    <mergeCell ref="Y334:AB334"/>
    <mergeCell ref="A311:AC311"/>
    <mergeCell ref="A326:X326"/>
    <mergeCell ref="A163:AC163"/>
    <mergeCell ref="A329:AC329"/>
    <mergeCell ref="A332:AC332"/>
    <mergeCell ref="A334:X334"/>
    <mergeCell ref="D183:AC183"/>
    <mergeCell ref="D184:AC184"/>
    <mergeCell ref="A321:AC321"/>
    <mergeCell ref="Y323:AB323"/>
    <mergeCell ref="A324:X324"/>
    <mergeCell ref="A308:AC308"/>
    <mergeCell ref="A317:AC317"/>
    <mergeCell ref="A323:X323"/>
    <mergeCell ref="A313:C315"/>
    <mergeCell ref="D315:AC315"/>
    <mergeCell ref="A137:AC137"/>
    <mergeCell ref="A138:AC138"/>
    <mergeCell ref="A139:AC139"/>
    <mergeCell ref="A140:AC140"/>
    <mergeCell ref="A141:AC141"/>
    <mergeCell ref="A144:AC144"/>
    <mergeCell ref="A146:AC146"/>
    <mergeCell ref="Y83:AC83"/>
    <mergeCell ref="A84:X84"/>
    <mergeCell ref="Y84:AC84"/>
    <mergeCell ref="A86:AC86"/>
    <mergeCell ref="A87:AC87"/>
    <mergeCell ref="A89:AC89"/>
    <mergeCell ref="A90:G90"/>
    <mergeCell ref="H90:AC90"/>
    <mergeCell ref="A91:C91"/>
    <mergeCell ref="D91:AC91"/>
    <mergeCell ref="W131:AC131"/>
    <mergeCell ref="A132:V132"/>
    <mergeCell ref="W132:AC132"/>
    <mergeCell ref="A133:V133"/>
    <mergeCell ref="W127:AC127"/>
    <mergeCell ref="A128:V128"/>
    <mergeCell ref="W128:AC128"/>
  </mergeCells>
  <conditionalFormatting sqref="A543:AC543">
    <cfRule type="cellIs" dxfId="74" priority="44" operator="notEqual">
      <formula>""</formula>
    </cfRule>
  </conditionalFormatting>
  <conditionalFormatting sqref="D184">
    <cfRule type="expression" dxfId="73" priority="38">
      <formula>$AD$436=2</formula>
    </cfRule>
    <cfRule type="expression" dxfId="72" priority="39">
      <formula>"$AD$581=2"</formula>
    </cfRule>
  </conditionalFormatting>
  <conditionalFormatting sqref="AB57:AC57">
    <cfRule type="expression" dxfId="71" priority="32">
      <formula>$AG$57&lt;&gt;""</formula>
    </cfRule>
  </conditionalFormatting>
  <conditionalFormatting sqref="AB55:AC55">
    <cfRule type="expression" dxfId="70" priority="31">
      <formula>$AG$55&lt;&gt;""</formula>
    </cfRule>
  </conditionalFormatting>
  <conditionalFormatting sqref="AB56:AC56">
    <cfRule type="expression" dxfId="69" priority="30">
      <formula>$AG$56&lt;&gt;""</formula>
    </cfRule>
  </conditionalFormatting>
  <conditionalFormatting sqref="AB58:AC58">
    <cfRule type="expression" dxfId="68" priority="29">
      <formula>$AG$58&lt;&gt;""</formula>
    </cfRule>
  </conditionalFormatting>
  <conditionalFormatting sqref="AB59:AC59">
    <cfRule type="expression" dxfId="67" priority="28">
      <formula>$AG$59&lt;&gt;""</formula>
    </cfRule>
  </conditionalFormatting>
  <conditionalFormatting sqref="AB60:AC60">
    <cfRule type="expression" dxfId="66" priority="27">
      <formula>$AG$60&lt;&gt;""</formula>
    </cfRule>
  </conditionalFormatting>
  <conditionalFormatting sqref="AB61:AC61">
    <cfRule type="expression" dxfId="65" priority="26">
      <formula>$AG$61&lt;&gt;""</formula>
    </cfRule>
  </conditionalFormatting>
  <conditionalFormatting sqref="AB62:AC62">
    <cfRule type="expression" dxfId="64" priority="25">
      <formula>$AG$62&lt;&gt;""</formula>
    </cfRule>
  </conditionalFormatting>
  <conditionalFormatting sqref="AB63:AC63">
    <cfRule type="expression" dxfId="63" priority="24">
      <formula>$AG$63&lt;&gt;""</formula>
    </cfRule>
  </conditionalFormatting>
  <conditionalFormatting sqref="AB64:AC64">
    <cfRule type="expression" dxfId="62" priority="22">
      <formula>$AG$50</formula>
    </cfRule>
    <cfRule type="expression" dxfId="61" priority="23">
      <formula>$AG$64&lt;&gt;""</formula>
    </cfRule>
  </conditionalFormatting>
  <conditionalFormatting sqref="AB65:AC65">
    <cfRule type="expression" dxfId="60" priority="21">
      <formula>$AG$65&lt;&gt;""</formula>
    </cfRule>
  </conditionalFormatting>
  <conditionalFormatting sqref="AB68:AC68">
    <cfRule type="expression" dxfId="59" priority="18">
      <formula>$AG$68&lt;&gt;""</formula>
    </cfRule>
  </conditionalFormatting>
  <conditionalFormatting sqref="AB69:AC69">
    <cfRule type="expression" dxfId="58" priority="17">
      <formula>$AG$69&lt;&gt;""</formula>
    </cfRule>
  </conditionalFormatting>
  <conditionalFormatting sqref="AB70:AC70">
    <cfRule type="expression" dxfId="57" priority="16">
      <formula>$AG$70&lt;&gt;""</formula>
    </cfRule>
  </conditionalFormatting>
  <conditionalFormatting sqref="AB71:AC71">
    <cfRule type="expression" dxfId="56" priority="15">
      <formula>$AG$71&lt;&gt;""</formula>
    </cfRule>
  </conditionalFormatting>
  <conditionalFormatting sqref="AB72:AC72">
    <cfRule type="expression" dxfId="55" priority="14">
      <formula>$AG$72&lt;&gt;""</formula>
    </cfRule>
  </conditionalFormatting>
  <conditionalFormatting sqref="AB74:AC74">
    <cfRule type="expression" dxfId="54" priority="13">
      <formula>$AG$74&lt;&gt;""</formula>
    </cfRule>
  </conditionalFormatting>
  <conditionalFormatting sqref="AB67:AC67">
    <cfRule type="expression" dxfId="53" priority="12">
      <formula>$AG$67&lt;&gt;""</formula>
    </cfRule>
  </conditionalFormatting>
  <conditionalFormatting sqref="AB66:AC66">
    <cfRule type="expression" dxfId="52" priority="11">
      <formula>$AG$66&lt;&gt;""</formula>
    </cfRule>
  </conditionalFormatting>
  <conditionalFormatting sqref="AB54:AC54">
    <cfRule type="expression" dxfId="51" priority="9">
      <formula>$AG$54&lt;&gt;""</formula>
    </cfRule>
  </conditionalFormatting>
  <conditionalFormatting sqref="A182 D182:AC182">
    <cfRule type="expression" dxfId="50" priority="68">
      <formula>#REF!=2</formula>
    </cfRule>
    <cfRule type="expression" dxfId="49" priority="69">
      <formula>"$AD$581=2"</formula>
    </cfRule>
  </conditionalFormatting>
  <conditionalFormatting sqref="D183:AC183">
    <cfRule type="expression" dxfId="48" priority="72">
      <formula>#REF!=2</formula>
    </cfRule>
    <cfRule type="expression" dxfId="47" priority="73">
      <formula>"$AD$581=2"</formula>
    </cfRule>
  </conditionalFormatting>
  <conditionalFormatting sqref="A577:AC577">
    <cfRule type="expression" dxfId="46" priority="7">
      <formula>$AD$574=2</formula>
    </cfRule>
    <cfRule type="expression" dxfId="45" priority="8">
      <formula>"$AD$581=2"</formula>
    </cfRule>
  </conditionalFormatting>
  <conditionalFormatting sqref="A587:AC587">
    <cfRule type="expression" dxfId="44" priority="6">
      <formula>$AD$584=2</formula>
    </cfRule>
  </conditionalFormatting>
  <conditionalFormatting sqref="A668:AC668">
    <cfRule type="expression" dxfId="43" priority="5">
      <formula>$AD$665=2</formula>
    </cfRule>
  </conditionalFormatting>
  <conditionalFormatting sqref="AB75:AC75">
    <cfRule type="expression" dxfId="42" priority="4">
      <formula>$AG$75&lt;&gt;""</formula>
    </cfRule>
  </conditionalFormatting>
  <conditionalFormatting sqref="A76">
    <cfRule type="expression" dxfId="41" priority="2">
      <formula>$AH$54&lt;&gt;""</formula>
    </cfRule>
  </conditionalFormatting>
  <conditionalFormatting sqref="AB73:AC73">
    <cfRule type="expression" dxfId="40" priority="1">
      <formula>$AG$73&lt;&gt;""</formula>
    </cfRule>
  </conditionalFormatting>
  <hyperlinks>
    <hyperlink ref="C505" r:id="rId1" display="http://www.emas.de/"/>
    <hyperlink ref="A82:AC82" r:id="rId2" display="https://2021-27.efre-bw.de/wp-content/uploads/5422_MinBw_Innovationsstrategie_2020_WEB.pdf"/>
    <hyperlink ref="D183:AC183" r:id="rId3" display="Bitte beachten Sie bei der Durchführung von Informations- und Kommunikationsmaßnahmen (wie zu Informationen über Ihr Projekt auf Ihrer Webseite, zu Pressemitteilungen und -artikeln, Flyern/Broschüren/Publikationen, Werbeartikeln, Ausstellungen, Informatio"/>
    <hyperlink ref="C478:AC478" location="'Ergänzende Informationen'!A40" display="Ergänzende Informationen zu 7. Veränderungen des Transportaufkommens und der Transportarten"/>
    <hyperlink ref="C495:AC495" location="'Ergänzende Informationen'!A45" display="Ergänzende Informationen zu 8. Aufbau und Weitergabe umweltrelevanten Wissens"/>
    <hyperlink ref="C514:AC514" location="'Ergänzende Informationen'!A46" display="Ergänzende Informationen zu 9. Umweltfreundliche Beschaffung"/>
    <hyperlink ref="C528:AC528" location="'Ergänzende Informationen'!A49" display="Ergänzende Informationen zu 10. Umweltwirkungen von angestoßenen Investitionen und von angestoßenem Konsum"/>
    <hyperlink ref="C547:AC547" location="'Ergänzende Informationen'!A52" display="Ergänzende Informationen zu 11. Indirekte Wirkungen auf Schutzgüter"/>
    <hyperlink ref="A81:AC81" r:id="rId4" display="http://www.efre-bw.de/wp-content/uploads/2015/03/EFRE_-_Operationelles_Programm_BW_2014-2020.pdf"/>
    <hyperlink ref="D552:AC552" r:id="rId5" display="Gemäß der Charta der Grundrechte der Europäischen Union "/>
    <hyperlink ref="D684:AC684" location="'Ergänzende Informationen'!A57" display="'Ergänzende Informationen'!A57"/>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25.08.2021&amp;C&amp;P</firstFooter>
  </headerFooter>
  <rowBreaks count="15" manualBreakCount="15">
    <brk id="29" max="28" man="1"/>
    <brk id="164" max="28" man="1"/>
    <brk id="305" max="28" man="1"/>
    <brk id="451" max="28" man="1"/>
    <brk id="479" max="28" man="1"/>
    <brk id="496" max="28" man="1"/>
    <brk id="515" max="28" man="1"/>
    <brk id="529" max="28" man="1"/>
    <brk id="548" max="28" man="1"/>
    <brk id="557" max="28" man="1"/>
    <brk id="578" max="28" man="1"/>
    <brk id="605" max="28" man="1"/>
    <brk id="632" max="28" man="1"/>
    <brk id="660" max="28" man="1"/>
    <brk id="693" max="28" man="1"/>
  </rowBreaks>
  <colBreaks count="1" manualBreakCount="1">
    <brk id="37" max="1048575" man="1"/>
  </colBreaks>
  <ignoredErrors>
    <ignoredError sqref="A60:A66 A54:A59"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62" r:id="rId9" name="Option Button 338">
              <controlPr defaultSize="0" autoFill="0" autoLine="0" autoPict="0">
                <anchor moveWithCells="1">
                  <from>
                    <xdr:col>28</xdr:col>
                    <xdr:colOff>0</xdr:colOff>
                    <xdr:row>459</xdr:row>
                    <xdr:rowOff>12700</xdr:rowOff>
                  </from>
                  <to>
                    <xdr:col>47</xdr:col>
                    <xdr:colOff>12700</xdr:colOff>
                    <xdr:row>460</xdr:row>
                    <xdr:rowOff>0</xdr:rowOff>
                  </to>
                </anchor>
              </controlPr>
            </control>
          </mc:Choice>
        </mc:AlternateContent>
        <mc:AlternateContent xmlns:mc="http://schemas.openxmlformats.org/markup-compatibility/2006">
          <mc:Choice Requires="x14">
            <control shapeId="1363" r:id="rId10" name="Option Button 339">
              <controlPr defaultSize="0" autoFill="0" autoLine="0" autoPict="0">
                <anchor moveWithCells="1">
                  <from>
                    <xdr:col>28</xdr:col>
                    <xdr:colOff>0</xdr:colOff>
                    <xdr:row>460</xdr:row>
                    <xdr:rowOff>12700</xdr:rowOff>
                  </from>
                  <to>
                    <xdr:col>47</xdr:col>
                    <xdr:colOff>12700</xdr:colOff>
                    <xdr:row>460</xdr:row>
                    <xdr:rowOff>241300</xdr:rowOff>
                  </to>
                </anchor>
              </controlPr>
            </control>
          </mc:Choice>
        </mc:AlternateContent>
        <mc:AlternateContent xmlns:mc="http://schemas.openxmlformats.org/markup-compatibility/2006">
          <mc:Choice Requires="x14">
            <control shapeId="1364" r:id="rId11" name="Option Button 340">
              <controlPr defaultSize="0" autoFill="0" autoLine="0" autoPict="0">
                <anchor moveWithCells="1">
                  <from>
                    <xdr:col>28</xdr:col>
                    <xdr:colOff>0</xdr:colOff>
                    <xdr:row>461</xdr:row>
                    <xdr:rowOff>12700</xdr:rowOff>
                  </from>
                  <to>
                    <xdr:col>47</xdr:col>
                    <xdr:colOff>12700</xdr:colOff>
                    <xdr:row>462</xdr:row>
                    <xdr:rowOff>0</xdr:rowOff>
                  </to>
                </anchor>
              </controlPr>
            </control>
          </mc:Choice>
        </mc:AlternateContent>
        <mc:AlternateContent xmlns:mc="http://schemas.openxmlformats.org/markup-compatibility/2006">
          <mc:Choice Requires="x14">
            <control shapeId="1365" r:id="rId12" name="Option Button 341">
              <controlPr defaultSize="0" autoFill="0" autoLine="0" autoPict="0">
                <anchor moveWithCells="1">
                  <from>
                    <xdr:col>28</xdr:col>
                    <xdr:colOff>0</xdr:colOff>
                    <xdr:row>462</xdr:row>
                    <xdr:rowOff>12700</xdr:rowOff>
                  </from>
                  <to>
                    <xdr:col>47</xdr:col>
                    <xdr:colOff>12700</xdr:colOff>
                    <xdr:row>463</xdr:row>
                    <xdr:rowOff>0</xdr:rowOff>
                  </to>
                </anchor>
              </controlPr>
            </control>
          </mc:Choice>
        </mc:AlternateContent>
        <mc:AlternateContent xmlns:mc="http://schemas.openxmlformats.org/markup-compatibility/2006">
          <mc:Choice Requires="x14">
            <control shapeId="1375" r:id="rId13" name="Option Button 351">
              <controlPr defaultSize="0" autoFill="0" autoLine="0" autoPict="0">
                <anchor moveWithCells="1">
                  <from>
                    <xdr:col>28</xdr:col>
                    <xdr:colOff>0</xdr:colOff>
                    <xdr:row>500</xdr:row>
                    <xdr:rowOff>12700</xdr:rowOff>
                  </from>
                  <to>
                    <xdr:col>47</xdr:col>
                    <xdr:colOff>12700</xdr:colOff>
                    <xdr:row>501</xdr:row>
                    <xdr:rowOff>0</xdr:rowOff>
                  </to>
                </anchor>
              </controlPr>
            </control>
          </mc:Choice>
        </mc:AlternateContent>
        <mc:AlternateContent xmlns:mc="http://schemas.openxmlformats.org/markup-compatibility/2006">
          <mc:Choice Requires="x14">
            <control shapeId="1376" r:id="rId14" name="Option Button 352">
              <controlPr defaultSize="0" autoFill="0" autoLine="0" autoPict="0">
                <anchor moveWithCells="1">
                  <from>
                    <xdr:col>28</xdr:col>
                    <xdr:colOff>0</xdr:colOff>
                    <xdr:row>501</xdr:row>
                    <xdr:rowOff>12700</xdr:rowOff>
                  </from>
                  <to>
                    <xdr:col>47</xdr:col>
                    <xdr:colOff>12700</xdr:colOff>
                    <xdr:row>502</xdr:row>
                    <xdr:rowOff>0</xdr:rowOff>
                  </to>
                </anchor>
              </controlPr>
            </control>
          </mc:Choice>
        </mc:AlternateContent>
        <mc:AlternateContent xmlns:mc="http://schemas.openxmlformats.org/markup-compatibility/2006">
          <mc:Choice Requires="x14">
            <control shapeId="1377" r:id="rId15" name="Option Button 353">
              <controlPr defaultSize="0" autoFill="0" autoLine="0" autoPict="0">
                <anchor moveWithCells="1">
                  <from>
                    <xdr:col>28</xdr:col>
                    <xdr:colOff>0</xdr:colOff>
                    <xdr:row>519</xdr:row>
                    <xdr:rowOff>12700</xdr:rowOff>
                  </from>
                  <to>
                    <xdr:col>47</xdr:col>
                    <xdr:colOff>12700</xdr:colOff>
                    <xdr:row>519</xdr:row>
                    <xdr:rowOff>342900</xdr:rowOff>
                  </to>
                </anchor>
              </controlPr>
            </control>
          </mc:Choice>
        </mc:AlternateContent>
        <mc:AlternateContent xmlns:mc="http://schemas.openxmlformats.org/markup-compatibility/2006">
          <mc:Choice Requires="x14">
            <control shapeId="1378" r:id="rId16" name="Option Button 354">
              <controlPr defaultSize="0" autoFill="0" autoLine="0" autoPict="0">
                <anchor moveWithCells="1">
                  <from>
                    <xdr:col>28</xdr:col>
                    <xdr:colOff>0</xdr:colOff>
                    <xdr:row>520</xdr:row>
                    <xdr:rowOff>12700</xdr:rowOff>
                  </from>
                  <to>
                    <xdr:col>47</xdr:col>
                    <xdr:colOff>12700</xdr:colOff>
                    <xdr:row>521</xdr:row>
                    <xdr:rowOff>50800</xdr:rowOff>
                  </to>
                </anchor>
              </controlPr>
            </control>
          </mc:Choice>
        </mc:AlternateContent>
        <mc:AlternateContent xmlns:mc="http://schemas.openxmlformats.org/markup-compatibility/2006">
          <mc:Choice Requires="x14">
            <control shapeId="1428" r:id="rId17" name="Group Box 404">
              <controlPr defaultSize="0" autoFill="0" autoPict="0">
                <anchor moveWithCells="1">
                  <from>
                    <xdr:col>28</xdr:col>
                    <xdr:colOff>0</xdr:colOff>
                    <xdr:row>459</xdr:row>
                    <xdr:rowOff>0</xdr:rowOff>
                  </from>
                  <to>
                    <xdr:col>47</xdr:col>
                    <xdr:colOff>12700</xdr:colOff>
                    <xdr:row>463</xdr:row>
                    <xdr:rowOff>0</xdr:rowOff>
                  </to>
                </anchor>
              </controlPr>
            </control>
          </mc:Choice>
        </mc:AlternateContent>
        <mc:AlternateContent xmlns:mc="http://schemas.openxmlformats.org/markup-compatibility/2006">
          <mc:Choice Requires="x14">
            <control shapeId="1430" r:id="rId18" name="Group Box 406">
              <controlPr defaultSize="0" autoFill="0" autoPict="0">
                <anchor moveWithCells="1">
                  <from>
                    <xdr:col>28</xdr:col>
                    <xdr:colOff>0</xdr:colOff>
                    <xdr:row>500</xdr:row>
                    <xdr:rowOff>0</xdr:rowOff>
                  </from>
                  <to>
                    <xdr:col>47</xdr:col>
                    <xdr:colOff>12700</xdr:colOff>
                    <xdr:row>502</xdr:row>
                    <xdr:rowOff>0</xdr:rowOff>
                  </to>
                </anchor>
              </controlPr>
            </control>
          </mc:Choice>
        </mc:AlternateContent>
        <mc:AlternateContent xmlns:mc="http://schemas.openxmlformats.org/markup-compatibility/2006">
          <mc:Choice Requires="x14">
            <control shapeId="1458" r:id="rId19" name="Check Box 434">
              <controlPr defaultSize="0" autoFill="0" autoLine="0" autoPict="0">
                <anchor moveWithCells="1">
                  <from>
                    <xdr:col>0</xdr:col>
                    <xdr:colOff>0</xdr:colOff>
                    <xdr:row>534</xdr:row>
                    <xdr:rowOff>0</xdr:rowOff>
                  </from>
                  <to>
                    <xdr:col>1</xdr:col>
                    <xdr:colOff>12700</xdr:colOff>
                    <xdr:row>535</xdr:row>
                    <xdr:rowOff>0</xdr:rowOff>
                  </to>
                </anchor>
              </controlPr>
            </control>
          </mc:Choice>
        </mc:AlternateContent>
        <mc:AlternateContent xmlns:mc="http://schemas.openxmlformats.org/markup-compatibility/2006">
          <mc:Choice Requires="x14">
            <control shapeId="1459" r:id="rId20" name="Check Box 435">
              <controlPr defaultSize="0" autoFill="0" autoLine="0" autoPict="0">
                <anchor moveWithCells="1">
                  <from>
                    <xdr:col>0</xdr:col>
                    <xdr:colOff>0</xdr:colOff>
                    <xdr:row>535</xdr:row>
                    <xdr:rowOff>0</xdr:rowOff>
                  </from>
                  <to>
                    <xdr:col>1</xdr:col>
                    <xdr:colOff>12700</xdr:colOff>
                    <xdr:row>535</xdr:row>
                    <xdr:rowOff>279400</xdr:rowOff>
                  </to>
                </anchor>
              </controlPr>
            </control>
          </mc:Choice>
        </mc:AlternateContent>
        <mc:AlternateContent xmlns:mc="http://schemas.openxmlformats.org/markup-compatibility/2006">
          <mc:Choice Requires="x14">
            <control shapeId="1460" r:id="rId21" name="Check Box 436">
              <controlPr defaultSize="0" autoFill="0" autoLine="0" autoPict="0">
                <anchor moveWithCells="1">
                  <from>
                    <xdr:col>0</xdr:col>
                    <xdr:colOff>0</xdr:colOff>
                    <xdr:row>536</xdr:row>
                    <xdr:rowOff>0</xdr:rowOff>
                  </from>
                  <to>
                    <xdr:col>1</xdr:col>
                    <xdr:colOff>12700</xdr:colOff>
                    <xdr:row>537</xdr:row>
                    <xdr:rowOff>0</xdr:rowOff>
                  </to>
                </anchor>
              </controlPr>
            </control>
          </mc:Choice>
        </mc:AlternateContent>
        <mc:AlternateContent xmlns:mc="http://schemas.openxmlformats.org/markup-compatibility/2006">
          <mc:Choice Requires="x14">
            <control shapeId="1461" r:id="rId22" name="Check Box 437">
              <controlPr defaultSize="0" autoFill="0" autoLine="0" autoPict="0">
                <anchor moveWithCells="1">
                  <from>
                    <xdr:col>12</xdr:col>
                    <xdr:colOff>0</xdr:colOff>
                    <xdr:row>536</xdr:row>
                    <xdr:rowOff>0</xdr:rowOff>
                  </from>
                  <to>
                    <xdr:col>13</xdr:col>
                    <xdr:colOff>0</xdr:colOff>
                    <xdr:row>537</xdr:row>
                    <xdr:rowOff>0</xdr:rowOff>
                  </to>
                </anchor>
              </controlPr>
            </control>
          </mc:Choice>
        </mc:AlternateContent>
        <mc:AlternateContent xmlns:mc="http://schemas.openxmlformats.org/markup-compatibility/2006">
          <mc:Choice Requires="x14">
            <control shapeId="1463" r:id="rId23" name="Check Box 439">
              <controlPr defaultSize="0" autoFill="0" autoLine="0" autoPict="0">
                <anchor moveWithCells="1">
                  <from>
                    <xdr:col>12</xdr:col>
                    <xdr:colOff>0</xdr:colOff>
                    <xdr:row>534</xdr:row>
                    <xdr:rowOff>0</xdr:rowOff>
                  </from>
                  <to>
                    <xdr:col>13</xdr:col>
                    <xdr:colOff>0</xdr:colOff>
                    <xdr:row>535</xdr:row>
                    <xdr:rowOff>0</xdr:rowOff>
                  </to>
                </anchor>
              </controlPr>
            </control>
          </mc:Choice>
        </mc:AlternateContent>
        <mc:AlternateContent xmlns:mc="http://schemas.openxmlformats.org/markup-compatibility/2006">
          <mc:Choice Requires="x14">
            <control shapeId="1464" r:id="rId24" name="Check Box 440">
              <controlPr defaultSize="0" autoFill="0" autoLine="0" autoPict="0">
                <anchor moveWithCells="1">
                  <from>
                    <xdr:col>12</xdr:col>
                    <xdr:colOff>0</xdr:colOff>
                    <xdr:row>535</xdr:row>
                    <xdr:rowOff>0</xdr:rowOff>
                  </from>
                  <to>
                    <xdr:col>13</xdr:col>
                    <xdr:colOff>0</xdr:colOff>
                    <xdr:row>535</xdr:row>
                    <xdr:rowOff>279400</xdr:rowOff>
                  </to>
                </anchor>
              </controlPr>
            </control>
          </mc:Choice>
        </mc:AlternateContent>
        <mc:AlternateContent xmlns:mc="http://schemas.openxmlformats.org/markup-compatibility/2006">
          <mc:Choice Requires="x14">
            <control shapeId="1465" r:id="rId25" name="Check Box 441">
              <controlPr defaultSize="0" autoFill="0" autoLine="0" autoPict="0">
                <anchor moveWithCells="1">
                  <from>
                    <xdr:col>0</xdr:col>
                    <xdr:colOff>0</xdr:colOff>
                    <xdr:row>539</xdr:row>
                    <xdr:rowOff>0</xdr:rowOff>
                  </from>
                  <to>
                    <xdr:col>1</xdr:col>
                    <xdr:colOff>12700</xdr:colOff>
                    <xdr:row>540</xdr:row>
                    <xdr:rowOff>0</xdr:rowOff>
                  </to>
                </anchor>
              </controlPr>
            </control>
          </mc:Choice>
        </mc:AlternateContent>
        <mc:AlternateContent xmlns:mc="http://schemas.openxmlformats.org/markup-compatibility/2006">
          <mc:Choice Requires="x14">
            <control shapeId="1466" r:id="rId26" name="Check Box 442">
              <controlPr defaultSize="0" autoFill="0" autoLine="0" autoPict="0">
                <anchor moveWithCells="1">
                  <from>
                    <xdr:col>0</xdr:col>
                    <xdr:colOff>0</xdr:colOff>
                    <xdr:row>540</xdr:row>
                    <xdr:rowOff>0</xdr:rowOff>
                  </from>
                  <to>
                    <xdr:col>1</xdr:col>
                    <xdr:colOff>12700</xdr:colOff>
                    <xdr:row>541</xdr:row>
                    <xdr:rowOff>0</xdr:rowOff>
                  </to>
                </anchor>
              </controlPr>
            </control>
          </mc:Choice>
        </mc:AlternateContent>
        <mc:AlternateContent xmlns:mc="http://schemas.openxmlformats.org/markup-compatibility/2006">
          <mc:Choice Requires="x14">
            <control shapeId="1467" r:id="rId27" name="Check Box 443">
              <controlPr defaultSize="0" autoFill="0" autoLine="0" autoPict="0">
                <anchor moveWithCells="1">
                  <from>
                    <xdr:col>12</xdr:col>
                    <xdr:colOff>0</xdr:colOff>
                    <xdr:row>539</xdr:row>
                    <xdr:rowOff>0</xdr:rowOff>
                  </from>
                  <to>
                    <xdr:col>13</xdr:col>
                    <xdr:colOff>0</xdr:colOff>
                    <xdr:row>540</xdr:row>
                    <xdr:rowOff>0</xdr:rowOff>
                  </to>
                </anchor>
              </controlPr>
            </control>
          </mc:Choice>
        </mc:AlternateContent>
        <mc:AlternateContent xmlns:mc="http://schemas.openxmlformats.org/markup-compatibility/2006">
          <mc:Choice Requires="x14">
            <control shapeId="1468" r:id="rId28" name="Check Box 444">
              <controlPr defaultSize="0" autoFill="0" autoLine="0" autoPict="0">
                <anchor moveWithCells="1">
                  <from>
                    <xdr:col>12</xdr:col>
                    <xdr:colOff>0</xdr:colOff>
                    <xdr:row>540</xdr:row>
                    <xdr:rowOff>0</xdr:rowOff>
                  </from>
                  <to>
                    <xdr:col>13</xdr:col>
                    <xdr:colOff>0</xdr:colOff>
                    <xdr:row>541</xdr:row>
                    <xdr:rowOff>0</xdr:rowOff>
                  </to>
                </anchor>
              </controlPr>
            </control>
          </mc:Choice>
        </mc:AlternateContent>
        <mc:AlternateContent xmlns:mc="http://schemas.openxmlformats.org/markup-compatibility/2006">
          <mc:Choice Requires="x14">
            <control shapeId="1469" r:id="rId29" name="Check Box 445">
              <controlPr defaultSize="0" autoFill="0" autoLine="0" autoPict="0">
                <anchor moveWithCells="1">
                  <from>
                    <xdr:col>0</xdr:col>
                    <xdr:colOff>0</xdr:colOff>
                    <xdr:row>541</xdr:row>
                    <xdr:rowOff>0</xdr:rowOff>
                  </from>
                  <to>
                    <xdr:col>1</xdr:col>
                    <xdr:colOff>12700</xdr:colOff>
                    <xdr:row>542</xdr:row>
                    <xdr:rowOff>0</xdr:rowOff>
                  </to>
                </anchor>
              </controlPr>
            </control>
          </mc:Choice>
        </mc:AlternateContent>
        <mc:AlternateContent xmlns:mc="http://schemas.openxmlformats.org/markup-compatibility/2006">
          <mc:Choice Requires="x14">
            <control shapeId="1470" r:id="rId30" name="Check Box 446">
              <controlPr defaultSize="0" autoFill="0" autoLine="0" autoPict="0">
                <anchor moveWithCells="1">
                  <from>
                    <xdr:col>12</xdr:col>
                    <xdr:colOff>0</xdr:colOff>
                    <xdr:row>541</xdr:row>
                    <xdr:rowOff>0</xdr:rowOff>
                  </from>
                  <to>
                    <xdr:col>13</xdr:col>
                    <xdr:colOff>0</xdr:colOff>
                    <xdr:row>542</xdr:row>
                    <xdr:rowOff>0</xdr:rowOff>
                  </to>
                </anchor>
              </controlPr>
            </control>
          </mc:Choice>
        </mc:AlternateContent>
        <mc:AlternateContent xmlns:mc="http://schemas.openxmlformats.org/markup-compatibility/2006">
          <mc:Choice Requires="x14">
            <control shapeId="1472" r:id="rId31" name="Check Box 448">
              <controlPr defaultSize="0" autoFill="0" autoLine="0" autoPict="0">
                <anchor moveWithCells="1">
                  <from>
                    <xdr:col>0</xdr:col>
                    <xdr:colOff>0</xdr:colOff>
                    <xdr:row>537</xdr:row>
                    <xdr:rowOff>0</xdr:rowOff>
                  </from>
                  <to>
                    <xdr:col>1</xdr:col>
                    <xdr:colOff>12700</xdr:colOff>
                    <xdr:row>538</xdr:row>
                    <xdr:rowOff>0</xdr:rowOff>
                  </to>
                </anchor>
              </controlPr>
            </control>
          </mc:Choice>
        </mc:AlternateContent>
        <mc:AlternateContent xmlns:mc="http://schemas.openxmlformats.org/markup-compatibility/2006">
          <mc:Choice Requires="x14">
            <control shapeId="1550" r:id="rId32" name="Option Button 526">
              <controlPr defaultSize="0" autoFill="0" autoLine="0" autoPict="0">
                <anchor moveWithCells="1">
                  <from>
                    <xdr:col>28</xdr:col>
                    <xdr:colOff>0</xdr:colOff>
                    <xdr:row>521</xdr:row>
                    <xdr:rowOff>12700</xdr:rowOff>
                  </from>
                  <to>
                    <xdr:col>47</xdr:col>
                    <xdr:colOff>12700</xdr:colOff>
                    <xdr:row>522</xdr:row>
                    <xdr:rowOff>0</xdr:rowOff>
                  </to>
                </anchor>
              </controlPr>
            </control>
          </mc:Choice>
        </mc:AlternateContent>
        <mc:AlternateContent xmlns:mc="http://schemas.openxmlformats.org/markup-compatibility/2006">
          <mc:Choice Requires="x14">
            <control shapeId="1551" r:id="rId33" name="Option Button 527">
              <controlPr defaultSize="0" autoFill="0" autoLine="0" autoPict="0">
                <anchor moveWithCells="1">
                  <from>
                    <xdr:col>28</xdr:col>
                    <xdr:colOff>0</xdr:colOff>
                    <xdr:row>522</xdr:row>
                    <xdr:rowOff>12700</xdr:rowOff>
                  </from>
                  <to>
                    <xdr:col>47</xdr:col>
                    <xdr:colOff>12700</xdr:colOff>
                    <xdr:row>522</xdr:row>
                    <xdr:rowOff>361950</xdr:rowOff>
                  </to>
                </anchor>
              </controlPr>
            </control>
          </mc:Choice>
        </mc:AlternateContent>
        <mc:AlternateContent xmlns:mc="http://schemas.openxmlformats.org/markup-compatibility/2006">
          <mc:Choice Requires="x14">
            <control shapeId="1556" r:id="rId34" name="Group Box 532">
              <controlPr defaultSize="0" print="0" autoFill="0" autoPict="0">
                <anchor moveWithCells="1">
                  <from>
                    <xdr:col>28</xdr:col>
                    <xdr:colOff>0</xdr:colOff>
                    <xdr:row>519</xdr:row>
                    <xdr:rowOff>0</xdr:rowOff>
                  </from>
                  <to>
                    <xdr:col>47</xdr:col>
                    <xdr:colOff>12700</xdr:colOff>
                    <xdr:row>523</xdr:row>
                    <xdr:rowOff>0</xdr:rowOff>
                  </to>
                </anchor>
              </controlPr>
            </control>
          </mc:Choice>
        </mc:AlternateContent>
        <mc:AlternateContent xmlns:mc="http://schemas.openxmlformats.org/markup-compatibility/2006">
          <mc:Choice Requires="x14">
            <control shapeId="1621" r:id="rId35" name="Check Box 597">
              <controlPr defaultSize="0" autoFill="0" autoLine="0" autoPict="0">
                <anchor moveWithCells="1">
                  <from>
                    <xdr:col>28</xdr:col>
                    <xdr:colOff>0</xdr:colOff>
                    <xdr:row>503</xdr:row>
                    <xdr:rowOff>0</xdr:rowOff>
                  </from>
                  <to>
                    <xdr:col>47</xdr:col>
                    <xdr:colOff>12700</xdr:colOff>
                    <xdr:row>504</xdr:row>
                    <xdr:rowOff>0</xdr:rowOff>
                  </to>
                </anchor>
              </controlPr>
            </control>
          </mc:Choice>
        </mc:AlternateContent>
        <mc:AlternateContent xmlns:mc="http://schemas.openxmlformats.org/markup-compatibility/2006">
          <mc:Choice Requires="x14">
            <control shapeId="1622" r:id="rId36" name="Check Box 598">
              <controlPr defaultSize="0" autoFill="0" autoLine="0" autoPict="0">
                <anchor moveWithCells="1">
                  <from>
                    <xdr:col>28</xdr:col>
                    <xdr:colOff>0</xdr:colOff>
                    <xdr:row>504</xdr:row>
                    <xdr:rowOff>0</xdr:rowOff>
                  </from>
                  <to>
                    <xdr:col>47</xdr:col>
                    <xdr:colOff>12700</xdr:colOff>
                    <xdr:row>505</xdr:row>
                    <xdr:rowOff>0</xdr:rowOff>
                  </to>
                </anchor>
              </controlPr>
            </control>
          </mc:Choice>
        </mc:AlternateContent>
        <mc:AlternateContent xmlns:mc="http://schemas.openxmlformats.org/markup-compatibility/2006">
          <mc:Choice Requires="x14">
            <control shapeId="1623" r:id="rId37" name="Check Box 599">
              <controlPr defaultSize="0" autoFill="0" autoLine="0" autoPict="0">
                <anchor moveWithCells="1">
                  <from>
                    <xdr:col>28</xdr:col>
                    <xdr:colOff>0</xdr:colOff>
                    <xdr:row>505</xdr:row>
                    <xdr:rowOff>0</xdr:rowOff>
                  </from>
                  <to>
                    <xdr:col>47</xdr:col>
                    <xdr:colOff>12700</xdr:colOff>
                    <xdr:row>506</xdr:row>
                    <xdr:rowOff>0</xdr:rowOff>
                  </to>
                </anchor>
              </controlPr>
            </control>
          </mc:Choice>
        </mc:AlternateContent>
        <mc:AlternateContent xmlns:mc="http://schemas.openxmlformats.org/markup-compatibility/2006">
          <mc:Choice Requires="x14">
            <control shapeId="1624" r:id="rId38" name="Check Box 600">
              <controlPr defaultSize="0" autoFill="0" autoLine="0" autoPict="0">
                <anchor moveWithCells="1">
                  <from>
                    <xdr:col>28</xdr:col>
                    <xdr:colOff>0</xdr:colOff>
                    <xdr:row>506</xdr:row>
                    <xdr:rowOff>0</xdr:rowOff>
                  </from>
                  <to>
                    <xdr:col>47</xdr:col>
                    <xdr:colOff>12700</xdr:colOff>
                    <xdr:row>507</xdr:row>
                    <xdr:rowOff>0</xdr:rowOff>
                  </to>
                </anchor>
              </controlPr>
            </control>
          </mc:Choice>
        </mc:AlternateContent>
        <mc:AlternateContent xmlns:mc="http://schemas.openxmlformats.org/markup-compatibility/2006">
          <mc:Choice Requires="x14">
            <control shapeId="1625" r:id="rId39" name="Check Box 601">
              <controlPr defaultSize="0" autoFill="0" autoLine="0" autoPict="0">
                <anchor moveWithCells="1">
                  <from>
                    <xdr:col>28</xdr:col>
                    <xdr:colOff>0</xdr:colOff>
                    <xdr:row>508</xdr:row>
                    <xdr:rowOff>0</xdr:rowOff>
                  </from>
                  <to>
                    <xdr:col>47</xdr:col>
                    <xdr:colOff>12700</xdr:colOff>
                    <xdr:row>509</xdr:row>
                    <xdr:rowOff>0</xdr:rowOff>
                  </to>
                </anchor>
              </controlPr>
            </control>
          </mc:Choice>
        </mc:AlternateContent>
        <mc:AlternateContent xmlns:mc="http://schemas.openxmlformats.org/markup-compatibility/2006">
          <mc:Choice Requires="x14">
            <control shapeId="1638" r:id="rId40" name="Check Box 614">
              <controlPr defaultSize="0" autoFill="0" autoLine="0" autoPict="0">
                <anchor moveWithCells="1">
                  <from>
                    <xdr:col>28</xdr:col>
                    <xdr:colOff>0</xdr:colOff>
                    <xdr:row>507</xdr:row>
                    <xdr:rowOff>0</xdr:rowOff>
                  </from>
                  <to>
                    <xdr:col>47</xdr:col>
                    <xdr:colOff>12700</xdr:colOff>
                    <xdr:row>508</xdr:row>
                    <xdr:rowOff>0</xdr:rowOff>
                  </to>
                </anchor>
              </controlPr>
            </control>
          </mc:Choice>
        </mc:AlternateContent>
        <mc:AlternateContent xmlns:mc="http://schemas.openxmlformats.org/markup-compatibility/2006">
          <mc:Choice Requires="x14">
            <control shapeId="1683" r:id="rId41" name="Option Button 659">
              <controlPr defaultSize="0" autoFill="0" autoLine="0" autoPict="0">
                <anchor moveWithCells="1">
                  <from>
                    <xdr:col>28</xdr:col>
                    <xdr:colOff>19050</xdr:colOff>
                    <xdr:row>470</xdr:row>
                    <xdr:rowOff>31750</xdr:rowOff>
                  </from>
                  <to>
                    <xdr:col>28</xdr:col>
                    <xdr:colOff>209550</xdr:colOff>
                    <xdr:row>471</xdr:row>
                    <xdr:rowOff>0</xdr:rowOff>
                  </to>
                </anchor>
              </controlPr>
            </control>
          </mc:Choice>
        </mc:AlternateContent>
        <mc:AlternateContent xmlns:mc="http://schemas.openxmlformats.org/markup-compatibility/2006">
          <mc:Choice Requires="x14">
            <control shapeId="1684" r:id="rId42" name="Option Button 660">
              <controlPr defaultSize="0" autoFill="0" autoLine="0" autoPict="0">
                <anchor moveWithCells="1">
                  <from>
                    <xdr:col>28</xdr:col>
                    <xdr:colOff>19050</xdr:colOff>
                    <xdr:row>471</xdr:row>
                    <xdr:rowOff>114300</xdr:rowOff>
                  </from>
                  <to>
                    <xdr:col>28</xdr:col>
                    <xdr:colOff>222250</xdr:colOff>
                    <xdr:row>472</xdr:row>
                    <xdr:rowOff>0</xdr:rowOff>
                  </to>
                </anchor>
              </controlPr>
            </control>
          </mc:Choice>
        </mc:AlternateContent>
        <mc:AlternateContent xmlns:mc="http://schemas.openxmlformats.org/markup-compatibility/2006">
          <mc:Choice Requires="x14">
            <control shapeId="1685" r:id="rId43" name="Option Button 661">
              <controlPr defaultSize="0" autoFill="0" autoLine="0" autoPict="0">
                <anchor moveWithCells="1">
                  <from>
                    <xdr:col>28</xdr:col>
                    <xdr:colOff>19050</xdr:colOff>
                    <xdr:row>472</xdr:row>
                    <xdr:rowOff>38100</xdr:rowOff>
                  </from>
                  <to>
                    <xdr:col>28</xdr:col>
                    <xdr:colOff>222250</xdr:colOff>
                    <xdr:row>472</xdr:row>
                    <xdr:rowOff>260350</xdr:rowOff>
                  </to>
                </anchor>
              </controlPr>
            </control>
          </mc:Choice>
        </mc:AlternateContent>
        <mc:AlternateContent xmlns:mc="http://schemas.openxmlformats.org/markup-compatibility/2006">
          <mc:Choice Requires="x14">
            <control shapeId="1686" r:id="rId44" name="Group Box 662">
              <controlPr defaultSize="0" autoFill="0" autoPict="0" altText="">
                <anchor moveWithCells="1">
                  <from>
                    <xdr:col>27</xdr:col>
                    <xdr:colOff>228600</xdr:colOff>
                    <xdr:row>470</xdr:row>
                    <xdr:rowOff>12700</xdr:rowOff>
                  </from>
                  <to>
                    <xdr:col>29</xdr:col>
                    <xdr:colOff>0</xdr:colOff>
                    <xdr:row>473</xdr:row>
                    <xdr:rowOff>0</xdr:rowOff>
                  </to>
                </anchor>
              </controlPr>
            </control>
          </mc:Choice>
        </mc:AlternateContent>
        <mc:AlternateContent xmlns:mc="http://schemas.openxmlformats.org/markup-compatibility/2006">
          <mc:Choice Requires="x14">
            <control shapeId="1709" r:id="rId45" name="Group Box 685">
              <controlPr defaultSize="0" autoFill="0" autoPict="0">
                <anchor moveWithCells="1">
                  <from>
                    <xdr:col>0</xdr:col>
                    <xdr:colOff>0</xdr:colOff>
                    <xdr:row>482</xdr:row>
                    <xdr:rowOff>190500</xdr:rowOff>
                  </from>
                  <to>
                    <xdr:col>29</xdr:col>
                    <xdr:colOff>0</xdr:colOff>
                    <xdr:row>490</xdr:row>
                    <xdr:rowOff>0</xdr:rowOff>
                  </to>
                </anchor>
              </controlPr>
            </control>
          </mc:Choice>
        </mc:AlternateContent>
        <mc:AlternateContent xmlns:mc="http://schemas.openxmlformats.org/markup-compatibility/2006">
          <mc:Choice Requires="x14">
            <control shapeId="1710" r:id="rId46" name="Option Button 686">
              <controlPr defaultSize="0" autoFill="0" autoLine="0" autoPict="0">
                <anchor moveWithCells="1">
                  <from>
                    <xdr:col>18</xdr:col>
                    <xdr:colOff>12700</xdr:colOff>
                    <xdr:row>487</xdr:row>
                    <xdr:rowOff>241300</xdr:rowOff>
                  </from>
                  <to>
                    <xdr:col>19</xdr:col>
                    <xdr:colOff>12700</xdr:colOff>
                    <xdr:row>487</xdr:row>
                    <xdr:rowOff>450850</xdr:rowOff>
                  </to>
                </anchor>
              </controlPr>
            </control>
          </mc:Choice>
        </mc:AlternateContent>
        <mc:AlternateContent xmlns:mc="http://schemas.openxmlformats.org/markup-compatibility/2006">
          <mc:Choice Requires="x14">
            <control shapeId="1711" r:id="rId47" name="Option Button 687">
              <controlPr defaultSize="0" autoFill="0" autoLine="0" autoPict="0">
                <anchor moveWithCells="1">
                  <from>
                    <xdr:col>18</xdr:col>
                    <xdr:colOff>19050</xdr:colOff>
                    <xdr:row>488</xdr:row>
                    <xdr:rowOff>107950</xdr:rowOff>
                  </from>
                  <to>
                    <xdr:col>19</xdr:col>
                    <xdr:colOff>19050</xdr:colOff>
                    <xdr:row>488</xdr:row>
                    <xdr:rowOff>317500</xdr:rowOff>
                  </to>
                </anchor>
              </controlPr>
            </control>
          </mc:Choice>
        </mc:AlternateContent>
        <mc:AlternateContent xmlns:mc="http://schemas.openxmlformats.org/markup-compatibility/2006">
          <mc:Choice Requires="x14">
            <control shapeId="1712" r:id="rId48" name="Option Button 688">
              <controlPr defaultSize="0" autoFill="0" autoLine="0" autoPict="0">
                <anchor moveWithCells="1">
                  <from>
                    <xdr:col>18</xdr:col>
                    <xdr:colOff>19050</xdr:colOff>
                    <xdr:row>489</xdr:row>
                    <xdr:rowOff>317500</xdr:rowOff>
                  </from>
                  <to>
                    <xdr:col>19</xdr:col>
                    <xdr:colOff>19050</xdr:colOff>
                    <xdr:row>490</xdr:row>
                    <xdr:rowOff>0</xdr:rowOff>
                  </to>
                </anchor>
              </controlPr>
            </control>
          </mc:Choice>
        </mc:AlternateContent>
        <mc:AlternateContent xmlns:mc="http://schemas.openxmlformats.org/markup-compatibility/2006">
          <mc:Choice Requires="x14">
            <control shapeId="1713" r:id="rId49" name="Option Button 689">
              <controlPr defaultSize="0" autoFill="0" autoLine="0" autoPict="0">
                <anchor moveWithCells="1">
                  <from>
                    <xdr:col>28</xdr:col>
                    <xdr:colOff>12700</xdr:colOff>
                    <xdr:row>487</xdr:row>
                    <xdr:rowOff>279400</xdr:rowOff>
                  </from>
                  <to>
                    <xdr:col>29</xdr:col>
                    <xdr:colOff>0</xdr:colOff>
                    <xdr:row>487</xdr:row>
                    <xdr:rowOff>488950</xdr:rowOff>
                  </to>
                </anchor>
              </controlPr>
            </control>
          </mc:Choice>
        </mc:AlternateContent>
        <mc:AlternateContent xmlns:mc="http://schemas.openxmlformats.org/markup-compatibility/2006">
          <mc:Choice Requires="x14">
            <control shapeId="1714" r:id="rId50" name="Option Button 690">
              <controlPr defaultSize="0" autoFill="0" autoLine="0" autoPict="0">
                <anchor moveWithCells="1">
                  <from>
                    <xdr:col>28</xdr:col>
                    <xdr:colOff>0</xdr:colOff>
                    <xdr:row>488</xdr:row>
                    <xdr:rowOff>127000</xdr:rowOff>
                  </from>
                  <to>
                    <xdr:col>29</xdr:col>
                    <xdr:colOff>0</xdr:colOff>
                    <xdr:row>488</xdr:row>
                    <xdr:rowOff>336550</xdr:rowOff>
                  </to>
                </anchor>
              </controlPr>
            </control>
          </mc:Choice>
        </mc:AlternateContent>
        <mc:AlternateContent xmlns:mc="http://schemas.openxmlformats.org/markup-compatibility/2006">
          <mc:Choice Requires="x14">
            <control shapeId="1724" r:id="rId51" name="Option Button 700">
              <controlPr defaultSize="0" autoFill="0" autoLine="0" autoPict="0">
                <anchor moveWithCells="1">
                  <from>
                    <xdr:col>27</xdr:col>
                    <xdr:colOff>241300</xdr:colOff>
                    <xdr:row>489</xdr:row>
                    <xdr:rowOff>298450</xdr:rowOff>
                  </from>
                  <to>
                    <xdr:col>29</xdr:col>
                    <xdr:colOff>0</xdr:colOff>
                    <xdr:row>490</xdr:row>
                    <xdr:rowOff>0</xdr:rowOff>
                  </to>
                </anchor>
              </controlPr>
            </control>
          </mc:Choice>
        </mc:AlternateContent>
        <mc:AlternateContent xmlns:mc="http://schemas.openxmlformats.org/markup-compatibility/2006">
          <mc:Choice Requires="x14">
            <control shapeId="1733" r:id="rId52" name="Option Button 709">
              <controlPr defaultSize="0" autoFill="0" autoLine="0" autoPict="0">
                <anchor moveWithCells="1">
                  <from>
                    <xdr:col>25</xdr:col>
                    <xdr:colOff>146050</xdr:colOff>
                    <xdr:row>53</xdr:row>
                    <xdr:rowOff>12700</xdr:rowOff>
                  </from>
                  <to>
                    <xdr:col>26</xdr:col>
                    <xdr:colOff>146050</xdr:colOff>
                    <xdr:row>54</xdr:row>
                    <xdr:rowOff>0</xdr:rowOff>
                  </to>
                </anchor>
              </controlPr>
            </control>
          </mc:Choice>
        </mc:AlternateContent>
        <mc:AlternateContent xmlns:mc="http://schemas.openxmlformats.org/markup-compatibility/2006">
          <mc:Choice Requires="x14">
            <control shapeId="1734" r:id="rId53" name="Check Box 710">
              <controlPr defaultSize="0" autoFill="0" autoLine="0" autoPict="0">
                <anchor moveWithCells="1">
                  <from>
                    <xdr:col>27</xdr:col>
                    <xdr:colOff>133350</xdr:colOff>
                    <xdr:row>53</xdr:row>
                    <xdr:rowOff>0</xdr:rowOff>
                  </from>
                  <to>
                    <xdr:col>47</xdr:col>
                    <xdr:colOff>12700</xdr:colOff>
                    <xdr:row>54</xdr:row>
                    <xdr:rowOff>0</xdr:rowOff>
                  </to>
                </anchor>
              </controlPr>
            </control>
          </mc:Choice>
        </mc:AlternateContent>
        <mc:AlternateContent xmlns:mc="http://schemas.openxmlformats.org/markup-compatibility/2006">
          <mc:Choice Requires="x14">
            <control shapeId="1735" r:id="rId54" name="Check Box 711">
              <controlPr defaultSize="0" autoFill="0" autoLine="0" autoPict="0">
                <anchor moveWithCells="1">
                  <from>
                    <xdr:col>27</xdr:col>
                    <xdr:colOff>133350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736" r:id="rId55" name="Option Button 712">
              <controlPr defaultSize="0" autoFill="0" autoLine="0" autoPict="0">
                <anchor moveWithCells="1">
                  <from>
                    <xdr:col>25</xdr:col>
                    <xdr:colOff>146050</xdr:colOff>
                    <xdr:row>53</xdr:row>
                    <xdr:rowOff>0</xdr:rowOff>
                  </from>
                  <to>
                    <xdr:col>26</xdr:col>
                    <xdr:colOff>146050</xdr:colOff>
                    <xdr:row>53</xdr:row>
                    <xdr:rowOff>0</xdr:rowOff>
                  </to>
                </anchor>
              </controlPr>
            </control>
          </mc:Choice>
        </mc:AlternateContent>
        <mc:AlternateContent xmlns:mc="http://schemas.openxmlformats.org/markup-compatibility/2006">
          <mc:Choice Requires="x14">
            <control shapeId="1737" r:id="rId56" name="Check Box 713">
              <controlPr defaultSize="0" autoFill="0" autoLine="0" autoPict="0">
                <anchor moveWithCells="1">
                  <from>
                    <xdr:col>27</xdr:col>
                    <xdr:colOff>133350</xdr:colOff>
                    <xdr:row>55</xdr:row>
                    <xdr:rowOff>0</xdr:rowOff>
                  </from>
                  <to>
                    <xdr:col>28</xdr:col>
                    <xdr:colOff>165100</xdr:colOff>
                    <xdr:row>55</xdr:row>
                    <xdr:rowOff>184150</xdr:rowOff>
                  </to>
                </anchor>
              </controlPr>
            </control>
          </mc:Choice>
        </mc:AlternateContent>
        <mc:AlternateContent xmlns:mc="http://schemas.openxmlformats.org/markup-compatibility/2006">
          <mc:Choice Requires="x14">
            <control shapeId="1738" r:id="rId57" name="Option Button 714">
              <controlPr defaultSize="0" autoFill="0" autoLine="0" autoPict="0">
                <anchor moveWithCells="1">
                  <from>
                    <xdr:col>25</xdr:col>
                    <xdr:colOff>146050</xdr:colOff>
                    <xdr:row>54</xdr:row>
                    <xdr:rowOff>0</xdr:rowOff>
                  </from>
                  <to>
                    <xdr:col>26</xdr:col>
                    <xdr:colOff>146050</xdr:colOff>
                    <xdr:row>55</xdr:row>
                    <xdr:rowOff>0</xdr:rowOff>
                  </to>
                </anchor>
              </controlPr>
            </control>
          </mc:Choice>
        </mc:AlternateContent>
        <mc:AlternateContent xmlns:mc="http://schemas.openxmlformats.org/markup-compatibility/2006">
          <mc:Choice Requires="x14">
            <control shapeId="1739" r:id="rId58" name="Option Button 715">
              <controlPr defaultSize="0" autoFill="0" autoLine="0" autoPict="0">
                <anchor moveWithCells="1">
                  <from>
                    <xdr:col>25</xdr:col>
                    <xdr:colOff>146050</xdr:colOff>
                    <xdr:row>55</xdr:row>
                    <xdr:rowOff>19050</xdr:rowOff>
                  </from>
                  <to>
                    <xdr:col>26</xdr:col>
                    <xdr:colOff>190500</xdr:colOff>
                    <xdr:row>55</xdr:row>
                    <xdr:rowOff>190500</xdr:rowOff>
                  </to>
                </anchor>
              </controlPr>
            </control>
          </mc:Choice>
        </mc:AlternateContent>
        <mc:AlternateContent xmlns:mc="http://schemas.openxmlformats.org/markup-compatibility/2006">
          <mc:Choice Requires="x14">
            <control shapeId="1740" r:id="rId59" name="Option Button 716">
              <controlPr defaultSize="0" autoFill="0" autoLine="0" autoPict="0">
                <anchor moveWithCells="1">
                  <from>
                    <xdr:col>25</xdr:col>
                    <xdr:colOff>146050</xdr:colOff>
                    <xdr:row>56</xdr:row>
                    <xdr:rowOff>0</xdr:rowOff>
                  </from>
                  <to>
                    <xdr:col>26</xdr:col>
                    <xdr:colOff>228600</xdr:colOff>
                    <xdr:row>56</xdr:row>
                    <xdr:rowOff>203200</xdr:rowOff>
                  </to>
                </anchor>
              </controlPr>
            </control>
          </mc:Choice>
        </mc:AlternateContent>
        <mc:AlternateContent xmlns:mc="http://schemas.openxmlformats.org/markup-compatibility/2006">
          <mc:Choice Requires="x14">
            <control shapeId="1741" r:id="rId60" name="Option Button 717">
              <controlPr defaultSize="0" autoFill="0" autoLine="0" autoPict="0">
                <anchor moveWithCells="1">
                  <from>
                    <xdr:col>25</xdr:col>
                    <xdr:colOff>146050</xdr:colOff>
                    <xdr:row>57</xdr:row>
                    <xdr:rowOff>0</xdr:rowOff>
                  </from>
                  <to>
                    <xdr:col>26</xdr:col>
                    <xdr:colOff>228600</xdr:colOff>
                    <xdr:row>58</xdr:row>
                    <xdr:rowOff>12700</xdr:rowOff>
                  </to>
                </anchor>
              </controlPr>
            </control>
          </mc:Choice>
        </mc:AlternateContent>
        <mc:AlternateContent xmlns:mc="http://schemas.openxmlformats.org/markup-compatibility/2006">
          <mc:Choice Requires="x14">
            <control shapeId="1742" r:id="rId61" name="Option Button 718">
              <controlPr defaultSize="0" autoFill="0" autoLine="0" autoPict="0">
                <anchor moveWithCells="1">
                  <from>
                    <xdr:col>25</xdr:col>
                    <xdr:colOff>146050</xdr:colOff>
                    <xdr:row>58</xdr:row>
                    <xdr:rowOff>0</xdr:rowOff>
                  </from>
                  <to>
                    <xdr:col>26</xdr:col>
                    <xdr:colOff>228600</xdr:colOff>
                    <xdr:row>59</xdr:row>
                    <xdr:rowOff>19050</xdr:rowOff>
                  </to>
                </anchor>
              </controlPr>
            </control>
          </mc:Choice>
        </mc:AlternateContent>
        <mc:AlternateContent xmlns:mc="http://schemas.openxmlformats.org/markup-compatibility/2006">
          <mc:Choice Requires="x14">
            <control shapeId="1743" r:id="rId62" name="Option Button 719">
              <controlPr defaultSize="0" autoFill="0" autoLine="0" autoPict="0">
                <anchor moveWithCells="1">
                  <from>
                    <xdr:col>25</xdr:col>
                    <xdr:colOff>146050</xdr:colOff>
                    <xdr:row>59</xdr:row>
                    <xdr:rowOff>0</xdr:rowOff>
                  </from>
                  <to>
                    <xdr:col>26</xdr:col>
                    <xdr:colOff>228600</xdr:colOff>
                    <xdr:row>60</xdr:row>
                    <xdr:rowOff>19050</xdr:rowOff>
                  </to>
                </anchor>
              </controlPr>
            </control>
          </mc:Choice>
        </mc:AlternateContent>
        <mc:AlternateContent xmlns:mc="http://schemas.openxmlformats.org/markup-compatibility/2006">
          <mc:Choice Requires="x14">
            <control shapeId="1744" r:id="rId63" name="Option Button 720">
              <controlPr defaultSize="0" autoFill="0" autoLine="0" autoPict="0">
                <anchor moveWithCells="1">
                  <from>
                    <xdr:col>25</xdr:col>
                    <xdr:colOff>146050</xdr:colOff>
                    <xdr:row>60</xdr:row>
                    <xdr:rowOff>0</xdr:rowOff>
                  </from>
                  <to>
                    <xdr:col>26</xdr:col>
                    <xdr:colOff>228600</xdr:colOff>
                    <xdr:row>61</xdr:row>
                    <xdr:rowOff>12700</xdr:rowOff>
                  </to>
                </anchor>
              </controlPr>
            </control>
          </mc:Choice>
        </mc:AlternateContent>
        <mc:AlternateContent xmlns:mc="http://schemas.openxmlformats.org/markup-compatibility/2006">
          <mc:Choice Requires="x14">
            <control shapeId="1745" r:id="rId64" name="Option Button 721">
              <controlPr defaultSize="0" autoFill="0" autoLine="0" autoPict="0">
                <anchor moveWithCells="1">
                  <from>
                    <xdr:col>25</xdr:col>
                    <xdr:colOff>146050</xdr:colOff>
                    <xdr:row>61</xdr:row>
                    <xdr:rowOff>0</xdr:rowOff>
                  </from>
                  <to>
                    <xdr:col>26</xdr:col>
                    <xdr:colOff>228600</xdr:colOff>
                    <xdr:row>62</xdr:row>
                    <xdr:rowOff>12700</xdr:rowOff>
                  </to>
                </anchor>
              </controlPr>
            </control>
          </mc:Choice>
        </mc:AlternateContent>
        <mc:AlternateContent xmlns:mc="http://schemas.openxmlformats.org/markup-compatibility/2006">
          <mc:Choice Requires="x14">
            <control shapeId="1746" r:id="rId65" name="Option Button 722">
              <controlPr defaultSize="0" autoFill="0" autoLine="0" autoPict="0">
                <anchor moveWithCells="1">
                  <from>
                    <xdr:col>25</xdr:col>
                    <xdr:colOff>146050</xdr:colOff>
                    <xdr:row>62</xdr:row>
                    <xdr:rowOff>0</xdr:rowOff>
                  </from>
                  <to>
                    <xdr:col>26</xdr:col>
                    <xdr:colOff>228600</xdr:colOff>
                    <xdr:row>63</xdr:row>
                    <xdr:rowOff>19050</xdr:rowOff>
                  </to>
                </anchor>
              </controlPr>
            </control>
          </mc:Choice>
        </mc:AlternateContent>
        <mc:AlternateContent xmlns:mc="http://schemas.openxmlformats.org/markup-compatibility/2006">
          <mc:Choice Requires="x14">
            <control shapeId="1747" r:id="rId66" name="Option Button 723">
              <controlPr defaultSize="0" autoFill="0" autoLine="0" autoPict="0">
                <anchor moveWithCells="1">
                  <from>
                    <xdr:col>25</xdr:col>
                    <xdr:colOff>146050</xdr:colOff>
                    <xdr:row>63</xdr:row>
                    <xdr:rowOff>0</xdr:rowOff>
                  </from>
                  <to>
                    <xdr:col>26</xdr:col>
                    <xdr:colOff>133350</xdr:colOff>
                    <xdr:row>64</xdr:row>
                    <xdr:rowOff>12700</xdr:rowOff>
                  </to>
                </anchor>
              </controlPr>
            </control>
          </mc:Choice>
        </mc:AlternateContent>
        <mc:AlternateContent xmlns:mc="http://schemas.openxmlformats.org/markup-compatibility/2006">
          <mc:Choice Requires="x14">
            <control shapeId="1748" r:id="rId67" name="Option Button 724">
              <controlPr defaultSize="0" autoFill="0" autoLine="0" autoPict="0">
                <anchor moveWithCells="1">
                  <from>
                    <xdr:col>25</xdr:col>
                    <xdr:colOff>146050</xdr:colOff>
                    <xdr:row>64</xdr:row>
                    <xdr:rowOff>0</xdr:rowOff>
                  </from>
                  <to>
                    <xdr:col>26</xdr:col>
                    <xdr:colOff>228600</xdr:colOff>
                    <xdr:row>65</xdr:row>
                    <xdr:rowOff>19050</xdr:rowOff>
                  </to>
                </anchor>
              </controlPr>
            </control>
          </mc:Choice>
        </mc:AlternateContent>
        <mc:AlternateContent xmlns:mc="http://schemas.openxmlformats.org/markup-compatibility/2006">
          <mc:Choice Requires="x14">
            <control shapeId="1749" r:id="rId68" name="Option Button 725">
              <controlPr locked="0" defaultSize="0" autoFill="0" autoLine="0" autoPict="0">
                <anchor moveWithCells="1">
                  <from>
                    <xdr:col>25</xdr:col>
                    <xdr:colOff>146050</xdr:colOff>
                    <xdr:row>65</xdr:row>
                    <xdr:rowOff>0</xdr:rowOff>
                  </from>
                  <to>
                    <xdr:col>26</xdr:col>
                    <xdr:colOff>228600</xdr:colOff>
                    <xdr:row>66</xdr:row>
                    <xdr:rowOff>12700</xdr:rowOff>
                  </to>
                </anchor>
              </controlPr>
            </control>
          </mc:Choice>
        </mc:AlternateContent>
        <mc:AlternateContent xmlns:mc="http://schemas.openxmlformats.org/markup-compatibility/2006">
          <mc:Choice Requires="x14">
            <control shapeId="1750" r:id="rId69" name="Check Box 726">
              <controlPr defaultSize="0" autoFill="0" autoLine="0" autoPict="0">
                <anchor moveWithCells="1">
                  <from>
                    <xdr:col>27</xdr:col>
                    <xdr:colOff>133350</xdr:colOff>
                    <xdr:row>57</xdr:row>
                    <xdr:rowOff>0</xdr:rowOff>
                  </from>
                  <to>
                    <xdr:col>28</xdr:col>
                    <xdr:colOff>165100</xdr:colOff>
                    <xdr:row>57</xdr:row>
                    <xdr:rowOff>184150</xdr:rowOff>
                  </to>
                </anchor>
              </controlPr>
            </control>
          </mc:Choice>
        </mc:AlternateContent>
        <mc:AlternateContent xmlns:mc="http://schemas.openxmlformats.org/markup-compatibility/2006">
          <mc:Choice Requires="x14">
            <control shapeId="1751" r:id="rId70" name="Check Box 727">
              <controlPr defaultSize="0" autoFill="0" autoLine="0" autoPict="0">
                <anchor moveWithCells="1">
                  <from>
                    <xdr:col>27</xdr:col>
                    <xdr:colOff>133350</xdr:colOff>
                    <xdr:row>56</xdr:row>
                    <xdr:rowOff>0</xdr:rowOff>
                  </from>
                  <to>
                    <xdr:col>28</xdr:col>
                    <xdr:colOff>165100</xdr:colOff>
                    <xdr:row>56</xdr:row>
                    <xdr:rowOff>184150</xdr:rowOff>
                  </to>
                </anchor>
              </controlPr>
            </control>
          </mc:Choice>
        </mc:AlternateContent>
        <mc:AlternateContent xmlns:mc="http://schemas.openxmlformats.org/markup-compatibility/2006">
          <mc:Choice Requires="x14">
            <control shapeId="1752" r:id="rId71" name="Check Box 728">
              <controlPr defaultSize="0" autoFill="0" autoLine="0" autoPict="0">
                <anchor moveWithCells="1">
                  <from>
                    <xdr:col>27</xdr:col>
                    <xdr:colOff>133350</xdr:colOff>
                    <xdr:row>65</xdr:row>
                    <xdr:rowOff>0</xdr:rowOff>
                  </from>
                  <to>
                    <xdr:col>28</xdr:col>
                    <xdr:colOff>165100</xdr:colOff>
                    <xdr:row>65</xdr:row>
                    <xdr:rowOff>184150</xdr:rowOff>
                  </to>
                </anchor>
              </controlPr>
            </control>
          </mc:Choice>
        </mc:AlternateContent>
        <mc:AlternateContent xmlns:mc="http://schemas.openxmlformats.org/markup-compatibility/2006">
          <mc:Choice Requires="x14">
            <control shapeId="1753" r:id="rId72" name="Check Box 729">
              <controlPr defaultSize="0" autoFill="0" autoLine="0" autoPict="0">
                <anchor moveWithCells="1">
                  <from>
                    <xdr:col>27</xdr:col>
                    <xdr:colOff>133350</xdr:colOff>
                    <xdr:row>57</xdr:row>
                    <xdr:rowOff>190500</xdr:rowOff>
                  </from>
                  <to>
                    <xdr:col>28</xdr:col>
                    <xdr:colOff>165100</xdr:colOff>
                    <xdr:row>58</xdr:row>
                    <xdr:rowOff>184150</xdr:rowOff>
                  </to>
                </anchor>
              </controlPr>
            </control>
          </mc:Choice>
        </mc:AlternateContent>
        <mc:AlternateContent xmlns:mc="http://schemas.openxmlformats.org/markup-compatibility/2006">
          <mc:Choice Requires="x14">
            <control shapeId="1754" r:id="rId73" name="Check Box 730">
              <controlPr defaultSize="0" autoFill="0" autoLine="0" autoPict="0">
                <anchor moveWithCells="1">
                  <from>
                    <xdr:col>27</xdr:col>
                    <xdr:colOff>133350</xdr:colOff>
                    <xdr:row>62</xdr:row>
                    <xdr:rowOff>0</xdr:rowOff>
                  </from>
                  <to>
                    <xdr:col>28</xdr:col>
                    <xdr:colOff>165100</xdr:colOff>
                    <xdr:row>62</xdr:row>
                    <xdr:rowOff>184150</xdr:rowOff>
                  </to>
                </anchor>
              </controlPr>
            </control>
          </mc:Choice>
        </mc:AlternateContent>
        <mc:AlternateContent xmlns:mc="http://schemas.openxmlformats.org/markup-compatibility/2006">
          <mc:Choice Requires="x14">
            <control shapeId="1755" r:id="rId74" name="Check Box 731">
              <controlPr defaultSize="0" autoFill="0" autoLine="0" autoPict="0">
                <anchor moveWithCells="1">
                  <from>
                    <xdr:col>27</xdr:col>
                    <xdr:colOff>133350</xdr:colOff>
                    <xdr:row>58</xdr:row>
                    <xdr:rowOff>171450</xdr:rowOff>
                  </from>
                  <to>
                    <xdr:col>28</xdr:col>
                    <xdr:colOff>165100</xdr:colOff>
                    <xdr:row>60</xdr:row>
                    <xdr:rowOff>31750</xdr:rowOff>
                  </to>
                </anchor>
              </controlPr>
            </control>
          </mc:Choice>
        </mc:AlternateContent>
        <mc:AlternateContent xmlns:mc="http://schemas.openxmlformats.org/markup-compatibility/2006">
          <mc:Choice Requires="x14">
            <control shapeId="1756" r:id="rId75" name="Check Box 732">
              <controlPr defaultSize="0" autoFill="0" autoLine="0" autoPict="0">
                <anchor moveWithCells="1">
                  <from>
                    <xdr:col>27</xdr:col>
                    <xdr:colOff>133350</xdr:colOff>
                    <xdr:row>60</xdr:row>
                    <xdr:rowOff>0</xdr:rowOff>
                  </from>
                  <to>
                    <xdr:col>28</xdr:col>
                    <xdr:colOff>165100</xdr:colOff>
                    <xdr:row>60</xdr:row>
                    <xdr:rowOff>184150</xdr:rowOff>
                  </to>
                </anchor>
              </controlPr>
            </control>
          </mc:Choice>
        </mc:AlternateContent>
        <mc:AlternateContent xmlns:mc="http://schemas.openxmlformats.org/markup-compatibility/2006">
          <mc:Choice Requires="x14">
            <control shapeId="1757" r:id="rId76" name="Check Box 733">
              <controlPr defaultSize="0" autoFill="0" autoLine="0" autoPict="0">
                <anchor moveWithCells="1">
                  <from>
                    <xdr:col>27</xdr:col>
                    <xdr:colOff>133350</xdr:colOff>
                    <xdr:row>61</xdr:row>
                    <xdr:rowOff>0</xdr:rowOff>
                  </from>
                  <to>
                    <xdr:col>28</xdr:col>
                    <xdr:colOff>165100</xdr:colOff>
                    <xdr:row>61</xdr:row>
                    <xdr:rowOff>184150</xdr:rowOff>
                  </to>
                </anchor>
              </controlPr>
            </control>
          </mc:Choice>
        </mc:AlternateContent>
        <mc:AlternateContent xmlns:mc="http://schemas.openxmlformats.org/markup-compatibility/2006">
          <mc:Choice Requires="x14">
            <control shapeId="1758" r:id="rId77" name="Check Box 734">
              <controlPr defaultSize="0" autoFill="0" autoLine="0" autoPict="0">
                <anchor moveWithCells="1">
                  <from>
                    <xdr:col>27</xdr:col>
                    <xdr:colOff>133350</xdr:colOff>
                    <xdr:row>63</xdr:row>
                    <xdr:rowOff>0</xdr:rowOff>
                  </from>
                  <to>
                    <xdr:col>28</xdr:col>
                    <xdr:colOff>165100</xdr:colOff>
                    <xdr:row>63</xdr:row>
                    <xdr:rowOff>184150</xdr:rowOff>
                  </to>
                </anchor>
              </controlPr>
            </control>
          </mc:Choice>
        </mc:AlternateContent>
        <mc:AlternateContent xmlns:mc="http://schemas.openxmlformats.org/markup-compatibility/2006">
          <mc:Choice Requires="x14">
            <control shapeId="1759" r:id="rId78" name="Check Box 735">
              <controlPr defaultSize="0" autoFill="0" autoLine="0" autoPict="0">
                <anchor moveWithCells="1">
                  <from>
                    <xdr:col>27</xdr:col>
                    <xdr:colOff>133350</xdr:colOff>
                    <xdr:row>63</xdr:row>
                    <xdr:rowOff>190500</xdr:rowOff>
                  </from>
                  <to>
                    <xdr:col>28</xdr:col>
                    <xdr:colOff>88900</xdr:colOff>
                    <xdr:row>65</xdr:row>
                    <xdr:rowOff>12700</xdr:rowOff>
                  </to>
                </anchor>
              </controlPr>
            </control>
          </mc:Choice>
        </mc:AlternateContent>
        <mc:AlternateContent xmlns:mc="http://schemas.openxmlformats.org/markup-compatibility/2006">
          <mc:Choice Requires="x14">
            <control shapeId="1761" r:id="rId79" name="Option Button 737">
              <controlPr defaultSize="0" autoFill="0" autoLine="0" autoPict="0">
                <anchor moveWithCells="1">
                  <from>
                    <xdr:col>25</xdr:col>
                    <xdr:colOff>146050</xdr:colOff>
                    <xdr:row>65</xdr:row>
                    <xdr:rowOff>0</xdr:rowOff>
                  </from>
                  <to>
                    <xdr:col>26</xdr:col>
                    <xdr:colOff>228600</xdr:colOff>
                    <xdr:row>66</xdr:row>
                    <xdr:rowOff>12700</xdr:rowOff>
                  </to>
                </anchor>
              </controlPr>
            </control>
          </mc:Choice>
        </mc:AlternateContent>
        <mc:AlternateContent xmlns:mc="http://schemas.openxmlformats.org/markup-compatibility/2006">
          <mc:Choice Requires="x14">
            <control shapeId="1762" r:id="rId80" name="Option Button 738">
              <controlPr defaultSize="0" autoFill="0" autoLine="0" autoPict="0">
                <anchor moveWithCells="1">
                  <from>
                    <xdr:col>25</xdr:col>
                    <xdr:colOff>146050</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63" r:id="rId81" name="Option Button 739">
              <controlPr defaultSize="0" autoFill="0" autoLine="0" autoPict="0">
                <anchor moveWithCells="1">
                  <from>
                    <xdr:col>25</xdr:col>
                    <xdr:colOff>146050</xdr:colOff>
                    <xdr:row>67</xdr:row>
                    <xdr:rowOff>0</xdr:rowOff>
                  </from>
                  <to>
                    <xdr:col>26</xdr:col>
                    <xdr:colOff>228600</xdr:colOff>
                    <xdr:row>68</xdr:row>
                    <xdr:rowOff>19050</xdr:rowOff>
                  </to>
                </anchor>
              </controlPr>
            </control>
          </mc:Choice>
        </mc:AlternateContent>
        <mc:AlternateContent xmlns:mc="http://schemas.openxmlformats.org/markup-compatibility/2006">
          <mc:Choice Requires="x14">
            <control shapeId="1764" r:id="rId82" name="Option Button 740">
              <controlPr defaultSize="0" autoFill="0" autoLine="0" autoPict="0">
                <anchor moveWithCells="1">
                  <from>
                    <xdr:col>25</xdr:col>
                    <xdr:colOff>146050</xdr:colOff>
                    <xdr:row>68</xdr:row>
                    <xdr:rowOff>0</xdr:rowOff>
                  </from>
                  <to>
                    <xdr:col>26</xdr:col>
                    <xdr:colOff>228600</xdr:colOff>
                    <xdr:row>69</xdr:row>
                    <xdr:rowOff>12700</xdr:rowOff>
                  </to>
                </anchor>
              </controlPr>
            </control>
          </mc:Choice>
        </mc:AlternateContent>
        <mc:AlternateContent xmlns:mc="http://schemas.openxmlformats.org/markup-compatibility/2006">
          <mc:Choice Requires="x14">
            <control shapeId="1765" r:id="rId83" name="Check Box 741">
              <controlPr defaultSize="0" autoFill="0" autoLine="0" autoPict="0">
                <anchor moveWithCells="1">
                  <from>
                    <xdr:col>27</xdr:col>
                    <xdr:colOff>133350</xdr:colOff>
                    <xdr:row>65</xdr:row>
                    <xdr:rowOff>190500</xdr:rowOff>
                  </from>
                  <to>
                    <xdr:col>28</xdr:col>
                    <xdr:colOff>165100</xdr:colOff>
                    <xdr:row>66</xdr:row>
                    <xdr:rowOff>184150</xdr:rowOff>
                  </to>
                </anchor>
              </controlPr>
            </control>
          </mc:Choice>
        </mc:AlternateContent>
        <mc:AlternateContent xmlns:mc="http://schemas.openxmlformats.org/markup-compatibility/2006">
          <mc:Choice Requires="x14">
            <control shapeId="1766" r:id="rId84" name="Check Box 742">
              <controlPr defaultSize="0" autoFill="0" autoLine="0" autoPict="0">
                <anchor moveWithCells="1">
                  <from>
                    <xdr:col>27</xdr:col>
                    <xdr:colOff>133350</xdr:colOff>
                    <xdr:row>66</xdr:row>
                    <xdr:rowOff>171450</xdr:rowOff>
                  </from>
                  <to>
                    <xdr:col>28</xdr:col>
                    <xdr:colOff>165100</xdr:colOff>
                    <xdr:row>68</xdr:row>
                    <xdr:rowOff>31750</xdr:rowOff>
                  </to>
                </anchor>
              </controlPr>
            </control>
          </mc:Choice>
        </mc:AlternateContent>
        <mc:AlternateContent xmlns:mc="http://schemas.openxmlformats.org/markup-compatibility/2006">
          <mc:Choice Requires="x14">
            <control shapeId="1767" r:id="rId85" name="Check Box 743">
              <controlPr defaultSize="0" autoFill="0" autoLine="0" autoPict="0">
                <anchor moveWithCells="1">
                  <from>
                    <xdr:col>27</xdr:col>
                    <xdr:colOff>133350</xdr:colOff>
                    <xdr:row>68</xdr:row>
                    <xdr:rowOff>0</xdr:rowOff>
                  </from>
                  <to>
                    <xdr:col>28</xdr:col>
                    <xdr:colOff>165100</xdr:colOff>
                    <xdr:row>68</xdr:row>
                    <xdr:rowOff>184150</xdr:rowOff>
                  </to>
                </anchor>
              </controlPr>
            </control>
          </mc:Choice>
        </mc:AlternateContent>
        <mc:AlternateContent xmlns:mc="http://schemas.openxmlformats.org/markup-compatibility/2006">
          <mc:Choice Requires="x14">
            <control shapeId="1768" r:id="rId86" name="Option Button 744">
              <controlPr defaultSize="0" autoFill="0" autoLine="0" autoPict="0">
                <anchor moveWithCells="1">
                  <from>
                    <xdr:col>25</xdr:col>
                    <xdr:colOff>146050</xdr:colOff>
                    <xdr:row>68</xdr:row>
                    <xdr:rowOff>0</xdr:rowOff>
                  </from>
                  <to>
                    <xdr:col>26</xdr:col>
                    <xdr:colOff>228600</xdr:colOff>
                    <xdr:row>69</xdr:row>
                    <xdr:rowOff>12700</xdr:rowOff>
                  </to>
                </anchor>
              </controlPr>
            </control>
          </mc:Choice>
        </mc:AlternateContent>
        <mc:AlternateContent xmlns:mc="http://schemas.openxmlformats.org/markup-compatibility/2006">
          <mc:Choice Requires="x14">
            <control shapeId="1769" r:id="rId87" name="Option Button 745">
              <controlPr defaultSize="0" autoFill="0" autoLine="0" autoPict="0">
                <anchor moveWithCells="1">
                  <from>
                    <xdr:col>25</xdr:col>
                    <xdr:colOff>146050</xdr:colOff>
                    <xdr:row>69</xdr:row>
                    <xdr:rowOff>0</xdr:rowOff>
                  </from>
                  <to>
                    <xdr:col>26</xdr:col>
                    <xdr:colOff>228600</xdr:colOff>
                    <xdr:row>70</xdr:row>
                    <xdr:rowOff>19050</xdr:rowOff>
                  </to>
                </anchor>
              </controlPr>
            </control>
          </mc:Choice>
        </mc:AlternateContent>
        <mc:AlternateContent xmlns:mc="http://schemas.openxmlformats.org/markup-compatibility/2006">
          <mc:Choice Requires="x14">
            <control shapeId="1770" r:id="rId88" name="Option Button 746">
              <controlPr defaultSize="0" autoFill="0" autoLine="0" autoPict="0">
                <anchor moveWithCells="1">
                  <from>
                    <xdr:col>25</xdr:col>
                    <xdr:colOff>146050</xdr:colOff>
                    <xdr:row>70</xdr:row>
                    <xdr:rowOff>0</xdr:rowOff>
                  </from>
                  <to>
                    <xdr:col>26</xdr:col>
                    <xdr:colOff>228600</xdr:colOff>
                    <xdr:row>71</xdr:row>
                    <xdr:rowOff>19050</xdr:rowOff>
                  </to>
                </anchor>
              </controlPr>
            </control>
          </mc:Choice>
        </mc:AlternateContent>
        <mc:AlternateContent xmlns:mc="http://schemas.openxmlformats.org/markup-compatibility/2006">
          <mc:Choice Requires="x14">
            <control shapeId="1772" r:id="rId89" name="Check Box 748">
              <controlPr defaultSize="0" autoFill="0" autoLine="0" autoPict="0">
                <anchor moveWithCells="1">
                  <from>
                    <xdr:col>27</xdr:col>
                    <xdr:colOff>133350</xdr:colOff>
                    <xdr:row>68</xdr:row>
                    <xdr:rowOff>190500</xdr:rowOff>
                  </from>
                  <to>
                    <xdr:col>28</xdr:col>
                    <xdr:colOff>165100</xdr:colOff>
                    <xdr:row>69</xdr:row>
                    <xdr:rowOff>184150</xdr:rowOff>
                  </to>
                </anchor>
              </controlPr>
            </control>
          </mc:Choice>
        </mc:AlternateContent>
        <mc:AlternateContent xmlns:mc="http://schemas.openxmlformats.org/markup-compatibility/2006">
          <mc:Choice Requires="x14">
            <control shapeId="1773" r:id="rId90" name="Check Box 749">
              <controlPr defaultSize="0" autoFill="0" autoLine="0" autoPict="0">
                <anchor moveWithCells="1">
                  <from>
                    <xdr:col>27</xdr:col>
                    <xdr:colOff>133350</xdr:colOff>
                    <xdr:row>69</xdr:row>
                    <xdr:rowOff>171450</xdr:rowOff>
                  </from>
                  <to>
                    <xdr:col>28</xdr:col>
                    <xdr:colOff>165100</xdr:colOff>
                    <xdr:row>71</xdr:row>
                    <xdr:rowOff>31750</xdr:rowOff>
                  </to>
                </anchor>
              </controlPr>
            </control>
          </mc:Choice>
        </mc:AlternateContent>
        <mc:AlternateContent xmlns:mc="http://schemas.openxmlformats.org/markup-compatibility/2006">
          <mc:Choice Requires="x14">
            <control shapeId="1774" r:id="rId91" name="Check Box 750">
              <controlPr defaultSize="0" autoFill="0" autoLine="0" autoPict="0">
                <anchor moveWithCells="1">
                  <from>
                    <xdr:col>27</xdr:col>
                    <xdr:colOff>133350</xdr:colOff>
                    <xdr:row>71</xdr:row>
                    <xdr:rowOff>0</xdr:rowOff>
                  </from>
                  <to>
                    <xdr:col>28</xdr:col>
                    <xdr:colOff>165100</xdr:colOff>
                    <xdr:row>71</xdr:row>
                    <xdr:rowOff>184150</xdr:rowOff>
                  </to>
                </anchor>
              </controlPr>
            </control>
          </mc:Choice>
        </mc:AlternateContent>
        <mc:AlternateContent xmlns:mc="http://schemas.openxmlformats.org/markup-compatibility/2006">
          <mc:Choice Requires="x14">
            <control shapeId="1778" r:id="rId92" name="Option Button 754">
              <controlPr defaultSize="0" autoFill="0" autoLine="0" autoPict="0">
                <anchor moveWithCells="1">
                  <from>
                    <xdr:col>25</xdr:col>
                    <xdr:colOff>146050</xdr:colOff>
                    <xdr:row>65</xdr:row>
                    <xdr:rowOff>0</xdr:rowOff>
                  </from>
                  <to>
                    <xdr:col>26</xdr:col>
                    <xdr:colOff>228600</xdr:colOff>
                    <xdr:row>66</xdr:row>
                    <xdr:rowOff>19050</xdr:rowOff>
                  </to>
                </anchor>
              </controlPr>
            </control>
          </mc:Choice>
        </mc:AlternateContent>
        <mc:AlternateContent xmlns:mc="http://schemas.openxmlformats.org/markup-compatibility/2006">
          <mc:Choice Requires="x14">
            <control shapeId="1779" r:id="rId93" name="Option Button 755">
              <controlPr defaultSize="0" autoFill="0" autoLine="0" autoPict="0">
                <anchor moveWithCells="1">
                  <from>
                    <xdr:col>25</xdr:col>
                    <xdr:colOff>146050</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80" r:id="rId94" name="Check Box 756">
              <controlPr defaultSize="0" autoFill="0" autoLine="0" autoPict="0">
                <anchor moveWithCells="1">
                  <from>
                    <xdr:col>27</xdr:col>
                    <xdr:colOff>133350</xdr:colOff>
                    <xdr:row>65</xdr:row>
                    <xdr:rowOff>171450</xdr:rowOff>
                  </from>
                  <to>
                    <xdr:col>28</xdr:col>
                    <xdr:colOff>165100</xdr:colOff>
                    <xdr:row>67</xdr:row>
                    <xdr:rowOff>31750</xdr:rowOff>
                  </to>
                </anchor>
              </controlPr>
            </control>
          </mc:Choice>
        </mc:AlternateContent>
        <mc:AlternateContent xmlns:mc="http://schemas.openxmlformats.org/markup-compatibility/2006">
          <mc:Choice Requires="x14">
            <control shapeId="1781" r:id="rId95" name="Check Box 757">
              <controlPr defaultSize="0" autoFill="0" autoLine="0" autoPict="0">
                <anchor moveWithCells="1">
                  <from>
                    <xdr:col>27</xdr:col>
                    <xdr:colOff>133350</xdr:colOff>
                    <xdr:row>65</xdr:row>
                    <xdr:rowOff>0</xdr:rowOff>
                  </from>
                  <to>
                    <xdr:col>28</xdr:col>
                    <xdr:colOff>165100</xdr:colOff>
                    <xdr:row>65</xdr:row>
                    <xdr:rowOff>184150</xdr:rowOff>
                  </to>
                </anchor>
              </controlPr>
            </control>
          </mc:Choice>
        </mc:AlternateContent>
        <mc:AlternateContent xmlns:mc="http://schemas.openxmlformats.org/markup-compatibility/2006">
          <mc:Choice Requires="x14">
            <control shapeId="1848" r:id="rId96" name="Option Button 824">
              <controlPr defaultSize="0" autoFill="0" autoLine="0" autoPict="0">
                <anchor moveWithCells="1">
                  <from>
                    <xdr:col>28</xdr:col>
                    <xdr:colOff>0</xdr:colOff>
                    <xdr:row>573</xdr:row>
                    <xdr:rowOff>12700</xdr:rowOff>
                  </from>
                  <to>
                    <xdr:col>29</xdr:col>
                    <xdr:colOff>0</xdr:colOff>
                    <xdr:row>574</xdr:row>
                    <xdr:rowOff>0</xdr:rowOff>
                  </to>
                </anchor>
              </controlPr>
            </control>
          </mc:Choice>
        </mc:AlternateContent>
        <mc:AlternateContent xmlns:mc="http://schemas.openxmlformats.org/markup-compatibility/2006">
          <mc:Choice Requires="x14">
            <control shapeId="1849" r:id="rId97" name="Option Button 825">
              <controlPr defaultSize="0" autoFill="0" autoLine="0" autoPict="0">
                <anchor moveWithCells="1">
                  <from>
                    <xdr:col>28</xdr:col>
                    <xdr:colOff>0</xdr:colOff>
                    <xdr:row>574</xdr:row>
                    <xdr:rowOff>12700</xdr:rowOff>
                  </from>
                  <to>
                    <xdr:col>29</xdr:col>
                    <xdr:colOff>0</xdr:colOff>
                    <xdr:row>574</xdr:row>
                    <xdr:rowOff>209550</xdr:rowOff>
                  </to>
                </anchor>
              </controlPr>
            </control>
          </mc:Choice>
        </mc:AlternateContent>
        <mc:AlternateContent xmlns:mc="http://schemas.openxmlformats.org/markup-compatibility/2006">
          <mc:Choice Requires="x14">
            <control shapeId="1850" r:id="rId98" name="Option Button 826">
              <controlPr defaultSize="0" autoFill="0" autoLine="0" autoPict="0">
                <anchor moveWithCells="1">
                  <from>
                    <xdr:col>28</xdr:col>
                    <xdr:colOff>0</xdr:colOff>
                    <xdr:row>583</xdr:row>
                    <xdr:rowOff>12700</xdr:rowOff>
                  </from>
                  <to>
                    <xdr:col>29</xdr:col>
                    <xdr:colOff>0</xdr:colOff>
                    <xdr:row>584</xdr:row>
                    <xdr:rowOff>12700</xdr:rowOff>
                  </to>
                </anchor>
              </controlPr>
            </control>
          </mc:Choice>
        </mc:AlternateContent>
        <mc:AlternateContent xmlns:mc="http://schemas.openxmlformats.org/markup-compatibility/2006">
          <mc:Choice Requires="x14">
            <control shapeId="1851" r:id="rId99" name="Option Button 827">
              <controlPr defaultSize="0" autoFill="0" autoLine="0" autoPict="0">
                <anchor moveWithCells="1">
                  <from>
                    <xdr:col>28</xdr:col>
                    <xdr:colOff>0</xdr:colOff>
                    <xdr:row>584</xdr:row>
                    <xdr:rowOff>12700</xdr:rowOff>
                  </from>
                  <to>
                    <xdr:col>29</xdr:col>
                    <xdr:colOff>0</xdr:colOff>
                    <xdr:row>584</xdr:row>
                    <xdr:rowOff>190500</xdr:rowOff>
                  </to>
                </anchor>
              </controlPr>
            </control>
          </mc:Choice>
        </mc:AlternateContent>
        <mc:AlternateContent xmlns:mc="http://schemas.openxmlformats.org/markup-compatibility/2006">
          <mc:Choice Requires="x14">
            <control shapeId="1852" r:id="rId100" name="Group Box 828">
              <controlPr defaultSize="0" autoFill="0" autoPict="0">
                <anchor moveWithCells="1">
                  <from>
                    <xdr:col>28</xdr:col>
                    <xdr:colOff>0</xdr:colOff>
                    <xdr:row>573</xdr:row>
                    <xdr:rowOff>0</xdr:rowOff>
                  </from>
                  <to>
                    <xdr:col>29</xdr:col>
                    <xdr:colOff>0</xdr:colOff>
                    <xdr:row>575</xdr:row>
                    <xdr:rowOff>0</xdr:rowOff>
                  </to>
                </anchor>
              </controlPr>
            </control>
          </mc:Choice>
        </mc:AlternateContent>
        <mc:AlternateContent xmlns:mc="http://schemas.openxmlformats.org/markup-compatibility/2006">
          <mc:Choice Requires="x14">
            <control shapeId="1853" r:id="rId101" name="Group Box 829">
              <controlPr defaultSize="0" autoFill="0" autoPict="0">
                <anchor moveWithCells="1">
                  <from>
                    <xdr:col>28</xdr:col>
                    <xdr:colOff>0</xdr:colOff>
                    <xdr:row>583</xdr:row>
                    <xdr:rowOff>0</xdr:rowOff>
                  </from>
                  <to>
                    <xdr:col>29</xdr:col>
                    <xdr:colOff>0</xdr:colOff>
                    <xdr:row>585</xdr:row>
                    <xdr:rowOff>12700</xdr:rowOff>
                  </to>
                </anchor>
              </controlPr>
            </control>
          </mc:Choice>
        </mc:AlternateContent>
        <mc:AlternateContent xmlns:mc="http://schemas.openxmlformats.org/markup-compatibility/2006">
          <mc:Choice Requires="x14">
            <control shapeId="1854" r:id="rId102" name="Check Box 830">
              <controlPr defaultSize="0" autoFill="0" autoLine="0" autoPict="0">
                <anchor moveWithCells="1">
                  <from>
                    <xdr:col>28</xdr:col>
                    <xdr:colOff>0</xdr:colOff>
                    <xdr:row>673</xdr:row>
                    <xdr:rowOff>184150</xdr:rowOff>
                  </from>
                  <to>
                    <xdr:col>29</xdr:col>
                    <xdr:colOff>0</xdr:colOff>
                    <xdr:row>675</xdr:row>
                    <xdr:rowOff>0</xdr:rowOff>
                  </to>
                </anchor>
              </controlPr>
            </control>
          </mc:Choice>
        </mc:AlternateContent>
        <mc:AlternateContent xmlns:mc="http://schemas.openxmlformats.org/markup-compatibility/2006">
          <mc:Choice Requires="x14">
            <control shapeId="1855" r:id="rId103" name="Check Box 831">
              <controlPr defaultSize="0" autoFill="0" autoLine="0" autoPict="0">
                <anchor moveWithCells="1">
                  <from>
                    <xdr:col>28</xdr:col>
                    <xdr:colOff>0</xdr:colOff>
                    <xdr:row>677</xdr:row>
                    <xdr:rowOff>184150</xdr:rowOff>
                  </from>
                  <to>
                    <xdr:col>29</xdr:col>
                    <xdr:colOff>0</xdr:colOff>
                    <xdr:row>679</xdr:row>
                    <xdr:rowOff>12700</xdr:rowOff>
                  </to>
                </anchor>
              </controlPr>
            </control>
          </mc:Choice>
        </mc:AlternateContent>
        <mc:AlternateContent xmlns:mc="http://schemas.openxmlformats.org/markup-compatibility/2006">
          <mc:Choice Requires="x14">
            <control shapeId="1856" r:id="rId104" name="Check Box 832">
              <controlPr defaultSize="0" autoFill="0" autoLine="0" autoPict="0">
                <anchor moveWithCells="1">
                  <from>
                    <xdr:col>28</xdr:col>
                    <xdr:colOff>12700</xdr:colOff>
                    <xdr:row>693</xdr:row>
                    <xdr:rowOff>12700</xdr:rowOff>
                  </from>
                  <to>
                    <xdr:col>29</xdr:col>
                    <xdr:colOff>0</xdr:colOff>
                    <xdr:row>694</xdr:row>
                    <xdr:rowOff>12700</xdr:rowOff>
                  </to>
                </anchor>
              </controlPr>
            </control>
          </mc:Choice>
        </mc:AlternateContent>
        <mc:AlternateContent xmlns:mc="http://schemas.openxmlformats.org/markup-compatibility/2006">
          <mc:Choice Requires="x14">
            <control shapeId="1857" r:id="rId105" name="Check Box 833">
              <controlPr defaultSize="0" autoFill="0" autoLine="0" autoPict="0">
                <anchor moveWithCells="1">
                  <from>
                    <xdr:col>28</xdr:col>
                    <xdr:colOff>12700</xdr:colOff>
                    <xdr:row>696</xdr:row>
                    <xdr:rowOff>203200</xdr:rowOff>
                  </from>
                  <to>
                    <xdr:col>28</xdr:col>
                    <xdr:colOff>222250</xdr:colOff>
                    <xdr:row>697</xdr:row>
                    <xdr:rowOff>412750</xdr:rowOff>
                  </to>
                </anchor>
              </controlPr>
            </control>
          </mc:Choice>
        </mc:AlternateContent>
        <mc:AlternateContent xmlns:mc="http://schemas.openxmlformats.org/markup-compatibility/2006">
          <mc:Choice Requires="x14">
            <control shapeId="1858" r:id="rId106" name="Check Box 834">
              <controlPr defaultSize="0" autoFill="0" autoLine="0" autoPict="0">
                <anchor moveWithCells="1">
                  <from>
                    <xdr:col>27</xdr:col>
                    <xdr:colOff>241300</xdr:colOff>
                    <xdr:row>597</xdr:row>
                    <xdr:rowOff>12700</xdr:rowOff>
                  </from>
                  <to>
                    <xdr:col>47</xdr:col>
                    <xdr:colOff>12700</xdr:colOff>
                    <xdr:row>598</xdr:row>
                    <xdr:rowOff>12700</xdr:rowOff>
                  </to>
                </anchor>
              </controlPr>
            </control>
          </mc:Choice>
        </mc:AlternateContent>
        <mc:AlternateContent xmlns:mc="http://schemas.openxmlformats.org/markup-compatibility/2006">
          <mc:Choice Requires="x14">
            <control shapeId="1859" r:id="rId107" name="Check Box 835">
              <controlPr defaultSize="0" autoFill="0" autoLine="0" autoPict="0">
                <anchor moveWithCells="1">
                  <from>
                    <xdr:col>28</xdr:col>
                    <xdr:colOff>12700</xdr:colOff>
                    <xdr:row>600</xdr:row>
                    <xdr:rowOff>190500</xdr:rowOff>
                  </from>
                  <to>
                    <xdr:col>47</xdr:col>
                    <xdr:colOff>12700</xdr:colOff>
                    <xdr:row>602</xdr:row>
                    <xdr:rowOff>12700</xdr:rowOff>
                  </to>
                </anchor>
              </controlPr>
            </control>
          </mc:Choice>
        </mc:AlternateContent>
        <mc:AlternateContent xmlns:mc="http://schemas.openxmlformats.org/markup-compatibility/2006">
          <mc:Choice Requires="x14">
            <control shapeId="1860" r:id="rId108" name="Check Box 836">
              <controlPr defaultSize="0" autoFill="0" autoLine="0" autoPict="0">
                <anchor moveWithCells="1">
                  <from>
                    <xdr:col>28</xdr:col>
                    <xdr:colOff>12700</xdr:colOff>
                    <xdr:row>605</xdr:row>
                    <xdr:rowOff>12700</xdr:rowOff>
                  </from>
                  <to>
                    <xdr:col>47</xdr:col>
                    <xdr:colOff>12700</xdr:colOff>
                    <xdr:row>606</xdr:row>
                    <xdr:rowOff>0</xdr:rowOff>
                  </to>
                </anchor>
              </controlPr>
            </control>
          </mc:Choice>
        </mc:AlternateContent>
        <mc:AlternateContent xmlns:mc="http://schemas.openxmlformats.org/markup-compatibility/2006">
          <mc:Choice Requires="x14">
            <control shapeId="1861" r:id="rId109" name="Check Box 837">
              <controlPr defaultSize="0" autoFill="0" autoLine="0" autoPict="0">
                <anchor moveWithCells="1">
                  <from>
                    <xdr:col>28</xdr:col>
                    <xdr:colOff>12700</xdr:colOff>
                    <xdr:row>620</xdr:row>
                    <xdr:rowOff>12700</xdr:rowOff>
                  </from>
                  <to>
                    <xdr:col>29</xdr:col>
                    <xdr:colOff>0</xdr:colOff>
                    <xdr:row>621</xdr:row>
                    <xdr:rowOff>0</xdr:rowOff>
                  </to>
                </anchor>
              </controlPr>
            </control>
          </mc:Choice>
        </mc:AlternateContent>
        <mc:AlternateContent xmlns:mc="http://schemas.openxmlformats.org/markup-compatibility/2006">
          <mc:Choice Requires="x14">
            <control shapeId="1862" r:id="rId110" name="Check Box 838">
              <controlPr defaultSize="0" autoFill="0" autoLine="0" autoPict="0">
                <anchor moveWithCells="1">
                  <from>
                    <xdr:col>28</xdr:col>
                    <xdr:colOff>12700</xdr:colOff>
                    <xdr:row>623</xdr:row>
                    <xdr:rowOff>184150</xdr:rowOff>
                  </from>
                  <to>
                    <xdr:col>29</xdr:col>
                    <xdr:colOff>0</xdr:colOff>
                    <xdr:row>625</xdr:row>
                    <xdr:rowOff>0</xdr:rowOff>
                  </to>
                </anchor>
              </controlPr>
            </control>
          </mc:Choice>
        </mc:AlternateContent>
        <mc:AlternateContent xmlns:mc="http://schemas.openxmlformats.org/markup-compatibility/2006">
          <mc:Choice Requires="x14">
            <control shapeId="1863" r:id="rId111" name="Check Box 839">
              <controlPr defaultSize="0" autoFill="0" autoLine="0" autoPict="0">
                <anchor moveWithCells="1">
                  <from>
                    <xdr:col>28</xdr:col>
                    <xdr:colOff>0</xdr:colOff>
                    <xdr:row>628</xdr:row>
                    <xdr:rowOff>0</xdr:rowOff>
                  </from>
                  <to>
                    <xdr:col>29</xdr:col>
                    <xdr:colOff>0</xdr:colOff>
                    <xdr:row>628</xdr:row>
                    <xdr:rowOff>374650</xdr:rowOff>
                  </to>
                </anchor>
              </controlPr>
            </control>
          </mc:Choice>
        </mc:AlternateContent>
        <mc:AlternateContent xmlns:mc="http://schemas.openxmlformats.org/markup-compatibility/2006">
          <mc:Choice Requires="x14">
            <control shapeId="1864" r:id="rId112" name="Check Box 840">
              <controlPr defaultSize="0" autoFill="0" autoLine="0" autoPict="0">
                <anchor moveWithCells="1">
                  <from>
                    <xdr:col>28</xdr:col>
                    <xdr:colOff>19050</xdr:colOff>
                    <xdr:row>670</xdr:row>
                    <xdr:rowOff>12700</xdr:rowOff>
                  </from>
                  <to>
                    <xdr:col>29</xdr:col>
                    <xdr:colOff>0</xdr:colOff>
                    <xdr:row>671</xdr:row>
                    <xdr:rowOff>0</xdr:rowOff>
                  </to>
                </anchor>
              </controlPr>
            </control>
          </mc:Choice>
        </mc:AlternateContent>
        <mc:AlternateContent xmlns:mc="http://schemas.openxmlformats.org/markup-compatibility/2006">
          <mc:Choice Requires="x14">
            <control shapeId="1865" r:id="rId113" name="Check Box 841">
              <controlPr defaultSize="0" autoFill="0" autoLine="0" autoPict="0">
                <anchor moveWithCells="1">
                  <from>
                    <xdr:col>28</xdr:col>
                    <xdr:colOff>0</xdr:colOff>
                    <xdr:row>689</xdr:row>
                    <xdr:rowOff>12700</xdr:rowOff>
                  </from>
                  <to>
                    <xdr:col>29</xdr:col>
                    <xdr:colOff>0</xdr:colOff>
                    <xdr:row>690</xdr:row>
                    <xdr:rowOff>0</xdr:rowOff>
                  </to>
                </anchor>
              </controlPr>
            </control>
          </mc:Choice>
        </mc:AlternateContent>
        <mc:AlternateContent xmlns:mc="http://schemas.openxmlformats.org/markup-compatibility/2006">
          <mc:Choice Requires="x14">
            <control shapeId="1866" r:id="rId114" name="Check Box 842">
              <controlPr defaultSize="0" autoFill="0" autoLine="0" autoPict="0">
                <anchor moveWithCells="1">
                  <from>
                    <xdr:col>28</xdr:col>
                    <xdr:colOff>12700</xdr:colOff>
                    <xdr:row>593</xdr:row>
                    <xdr:rowOff>12700</xdr:rowOff>
                  </from>
                  <to>
                    <xdr:col>28</xdr:col>
                    <xdr:colOff>222250</xdr:colOff>
                    <xdr:row>593</xdr:row>
                    <xdr:rowOff>609600</xdr:rowOff>
                  </to>
                </anchor>
              </controlPr>
            </control>
          </mc:Choice>
        </mc:AlternateContent>
        <mc:AlternateContent xmlns:mc="http://schemas.openxmlformats.org/markup-compatibility/2006">
          <mc:Choice Requires="x14">
            <control shapeId="1867" r:id="rId115" name="Check Box 843">
              <controlPr defaultSize="0" autoFill="0" autoLine="0" autoPict="0">
                <anchor moveWithCells="1">
                  <from>
                    <xdr:col>28</xdr:col>
                    <xdr:colOff>12700</xdr:colOff>
                    <xdr:row>612</xdr:row>
                    <xdr:rowOff>12700</xdr:rowOff>
                  </from>
                  <to>
                    <xdr:col>47</xdr:col>
                    <xdr:colOff>12700</xdr:colOff>
                    <xdr:row>613</xdr:row>
                    <xdr:rowOff>12700</xdr:rowOff>
                  </to>
                </anchor>
              </controlPr>
            </control>
          </mc:Choice>
        </mc:AlternateContent>
        <mc:AlternateContent xmlns:mc="http://schemas.openxmlformats.org/markup-compatibility/2006">
          <mc:Choice Requires="x14">
            <control shapeId="1868" r:id="rId116" name="Check Box 844">
              <controlPr defaultSize="0" autoFill="0" autoLine="0" autoPict="0">
                <anchor moveWithCells="1">
                  <from>
                    <xdr:col>28</xdr:col>
                    <xdr:colOff>12700</xdr:colOff>
                    <xdr:row>616</xdr:row>
                    <xdr:rowOff>12700</xdr:rowOff>
                  </from>
                  <to>
                    <xdr:col>47</xdr:col>
                    <xdr:colOff>12700</xdr:colOff>
                    <xdr:row>616</xdr:row>
                    <xdr:rowOff>488950</xdr:rowOff>
                  </to>
                </anchor>
              </controlPr>
            </control>
          </mc:Choice>
        </mc:AlternateContent>
        <mc:AlternateContent xmlns:mc="http://schemas.openxmlformats.org/markup-compatibility/2006">
          <mc:Choice Requires="x14">
            <control shapeId="1869" r:id="rId117" name="Group Box 845">
              <controlPr defaultSize="0" autoFill="0" autoPict="0">
                <anchor moveWithCells="1">
                  <from>
                    <xdr:col>28</xdr:col>
                    <xdr:colOff>12700</xdr:colOff>
                    <xdr:row>635</xdr:row>
                    <xdr:rowOff>12700</xdr:rowOff>
                  </from>
                  <to>
                    <xdr:col>29</xdr:col>
                    <xdr:colOff>0</xdr:colOff>
                    <xdr:row>641</xdr:row>
                    <xdr:rowOff>0</xdr:rowOff>
                  </to>
                </anchor>
              </controlPr>
            </control>
          </mc:Choice>
        </mc:AlternateContent>
        <mc:AlternateContent xmlns:mc="http://schemas.openxmlformats.org/markup-compatibility/2006">
          <mc:Choice Requires="x14">
            <control shapeId="1870" r:id="rId118" name="Group Box 846">
              <controlPr defaultSize="0" autoFill="0" autoPict="0">
                <anchor moveWithCells="1">
                  <from>
                    <xdr:col>28</xdr:col>
                    <xdr:colOff>12700</xdr:colOff>
                    <xdr:row>643</xdr:row>
                    <xdr:rowOff>12700</xdr:rowOff>
                  </from>
                  <to>
                    <xdr:col>47</xdr:col>
                    <xdr:colOff>12700</xdr:colOff>
                    <xdr:row>649</xdr:row>
                    <xdr:rowOff>12700</xdr:rowOff>
                  </to>
                </anchor>
              </controlPr>
            </control>
          </mc:Choice>
        </mc:AlternateContent>
        <mc:AlternateContent xmlns:mc="http://schemas.openxmlformats.org/markup-compatibility/2006">
          <mc:Choice Requires="x14">
            <control shapeId="1871" r:id="rId119" name="Group Box 847">
              <controlPr defaultSize="0" autoFill="0" autoPict="0">
                <anchor moveWithCells="1">
                  <from>
                    <xdr:col>28</xdr:col>
                    <xdr:colOff>12700</xdr:colOff>
                    <xdr:row>651</xdr:row>
                    <xdr:rowOff>0</xdr:rowOff>
                  </from>
                  <to>
                    <xdr:col>29</xdr:col>
                    <xdr:colOff>0</xdr:colOff>
                    <xdr:row>654</xdr:row>
                    <xdr:rowOff>12700</xdr:rowOff>
                  </to>
                </anchor>
              </controlPr>
            </control>
          </mc:Choice>
        </mc:AlternateContent>
        <mc:AlternateContent xmlns:mc="http://schemas.openxmlformats.org/markup-compatibility/2006">
          <mc:Choice Requires="x14">
            <control shapeId="1872" r:id="rId120" name="Group Box 848">
              <controlPr defaultSize="0" autoFill="0" autoPict="0">
                <anchor moveWithCells="1">
                  <from>
                    <xdr:col>28</xdr:col>
                    <xdr:colOff>0</xdr:colOff>
                    <xdr:row>664</xdr:row>
                    <xdr:rowOff>0</xdr:rowOff>
                  </from>
                  <to>
                    <xdr:col>29</xdr:col>
                    <xdr:colOff>0</xdr:colOff>
                    <xdr:row>666</xdr:row>
                    <xdr:rowOff>12700</xdr:rowOff>
                  </to>
                </anchor>
              </controlPr>
            </control>
          </mc:Choice>
        </mc:AlternateContent>
        <mc:AlternateContent xmlns:mc="http://schemas.openxmlformats.org/markup-compatibility/2006">
          <mc:Choice Requires="x14">
            <control shapeId="1873" r:id="rId121" name="Option Button 849">
              <controlPr defaultSize="0" autoFill="0" autoLine="0" autoPict="0" altText="">
                <anchor moveWithCells="1">
                  <from>
                    <xdr:col>28</xdr:col>
                    <xdr:colOff>19050</xdr:colOff>
                    <xdr:row>635</xdr:row>
                    <xdr:rowOff>12700</xdr:rowOff>
                  </from>
                  <to>
                    <xdr:col>28</xdr:col>
                    <xdr:colOff>222250</xdr:colOff>
                    <xdr:row>635</xdr:row>
                    <xdr:rowOff>285750</xdr:rowOff>
                  </to>
                </anchor>
              </controlPr>
            </control>
          </mc:Choice>
        </mc:AlternateContent>
        <mc:AlternateContent xmlns:mc="http://schemas.openxmlformats.org/markup-compatibility/2006">
          <mc:Choice Requires="x14">
            <control shapeId="1874" r:id="rId122" name="Option Button 850">
              <controlPr defaultSize="0" autoFill="0" autoLine="0" autoPict="0">
                <anchor moveWithCells="1">
                  <from>
                    <xdr:col>28</xdr:col>
                    <xdr:colOff>19050</xdr:colOff>
                    <xdr:row>636</xdr:row>
                    <xdr:rowOff>12700</xdr:rowOff>
                  </from>
                  <to>
                    <xdr:col>29</xdr:col>
                    <xdr:colOff>0</xdr:colOff>
                    <xdr:row>637</xdr:row>
                    <xdr:rowOff>0</xdr:rowOff>
                  </to>
                </anchor>
              </controlPr>
            </control>
          </mc:Choice>
        </mc:AlternateContent>
        <mc:AlternateContent xmlns:mc="http://schemas.openxmlformats.org/markup-compatibility/2006">
          <mc:Choice Requires="x14">
            <control shapeId="1875" r:id="rId123" name="Option Button 851">
              <controlPr defaultSize="0" autoFill="0" autoLine="0" autoPict="0">
                <anchor moveWithCells="1">
                  <from>
                    <xdr:col>28</xdr:col>
                    <xdr:colOff>19050</xdr:colOff>
                    <xdr:row>637</xdr:row>
                    <xdr:rowOff>12700</xdr:rowOff>
                  </from>
                  <to>
                    <xdr:col>28</xdr:col>
                    <xdr:colOff>222250</xdr:colOff>
                    <xdr:row>638</xdr:row>
                    <xdr:rowOff>12700</xdr:rowOff>
                  </to>
                </anchor>
              </controlPr>
            </control>
          </mc:Choice>
        </mc:AlternateContent>
        <mc:AlternateContent xmlns:mc="http://schemas.openxmlformats.org/markup-compatibility/2006">
          <mc:Choice Requires="x14">
            <control shapeId="1876" r:id="rId124" name="Option Button 852">
              <controlPr defaultSize="0" autoFill="0" autoLine="0" autoPict="0">
                <anchor moveWithCells="1">
                  <from>
                    <xdr:col>28</xdr:col>
                    <xdr:colOff>19050</xdr:colOff>
                    <xdr:row>638</xdr:row>
                    <xdr:rowOff>12700</xdr:rowOff>
                  </from>
                  <to>
                    <xdr:col>28</xdr:col>
                    <xdr:colOff>222250</xdr:colOff>
                    <xdr:row>639</xdr:row>
                    <xdr:rowOff>0</xdr:rowOff>
                  </to>
                </anchor>
              </controlPr>
            </control>
          </mc:Choice>
        </mc:AlternateContent>
        <mc:AlternateContent xmlns:mc="http://schemas.openxmlformats.org/markup-compatibility/2006">
          <mc:Choice Requires="x14">
            <control shapeId="1877" r:id="rId125" name="Option Button 853">
              <controlPr defaultSize="0" autoFill="0" autoLine="0" autoPict="0">
                <anchor moveWithCells="1">
                  <from>
                    <xdr:col>28</xdr:col>
                    <xdr:colOff>19050</xdr:colOff>
                    <xdr:row>639</xdr:row>
                    <xdr:rowOff>12700</xdr:rowOff>
                  </from>
                  <to>
                    <xdr:col>29</xdr:col>
                    <xdr:colOff>0</xdr:colOff>
                    <xdr:row>640</xdr:row>
                    <xdr:rowOff>0</xdr:rowOff>
                  </to>
                </anchor>
              </controlPr>
            </control>
          </mc:Choice>
        </mc:AlternateContent>
        <mc:AlternateContent xmlns:mc="http://schemas.openxmlformats.org/markup-compatibility/2006">
          <mc:Choice Requires="x14">
            <control shapeId="1878" r:id="rId126" name="Option Button 854">
              <controlPr defaultSize="0" autoFill="0" autoLine="0" autoPict="0" altText="">
                <anchor moveWithCells="1">
                  <from>
                    <xdr:col>28</xdr:col>
                    <xdr:colOff>12700</xdr:colOff>
                    <xdr:row>640</xdr:row>
                    <xdr:rowOff>12700</xdr:rowOff>
                  </from>
                  <to>
                    <xdr:col>29</xdr:col>
                    <xdr:colOff>0</xdr:colOff>
                    <xdr:row>641</xdr:row>
                    <xdr:rowOff>0</xdr:rowOff>
                  </to>
                </anchor>
              </controlPr>
            </control>
          </mc:Choice>
        </mc:AlternateContent>
        <mc:AlternateContent xmlns:mc="http://schemas.openxmlformats.org/markup-compatibility/2006">
          <mc:Choice Requires="x14">
            <control shapeId="1885" r:id="rId127" name="Option Button 861">
              <controlPr defaultSize="0" autoFill="0" autoLine="0" autoPict="0">
                <anchor moveWithCells="1">
                  <from>
                    <xdr:col>28</xdr:col>
                    <xdr:colOff>12700</xdr:colOff>
                    <xdr:row>651</xdr:row>
                    <xdr:rowOff>12700</xdr:rowOff>
                  </from>
                  <to>
                    <xdr:col>47</xdr:col>
                    <xdr:colOff>12700</xdr:colOff>
                    <xdr:row>652</xdr:row>
                    <xdr:rowOff>0</xdr:rowOff>
                  </to>
                </anchor>
              </controlPr>
            </control>
          </mc:Choice>
        </mc:AlternateContent>
        <mc:AlternateContent xmlns:mc="http://schemas.openxmlformats.org/markup-compatibility/2006">
          <mc:Choice Requires="x14">
            <control shapeId="1886" r:id="rId128" name="Option Button 862">
              <controlPr defaultSize="0" autoFill="0" autoLine="0" autoPict="0">
                <anchor moveWithCells="1">
                  <from>
                    <xdr:col>28</xdr:col>
                    <xdr:colOff>12700</xdr:colOff>
                    <xdr:row>652</xdr:row>
                    <xdr:rowOff>12700</xdr:rowOff>
                  </from>
                  <to>
                    <xdr:col>28</xdr:col>
                    <xdr:colOff>222250</xdr:colOff>
                    <xdr:row>653</xdr:row>
                    <xdr:rowOff>12700</xdr:rowOff>
                  </to>
                </anchor>
              </controlPr>
            </control>
          </mc:Choice>
        </mc:AlternateContent>
        <mc:AlternateContent xmlns:mc="http://schemas.openxmlformats.org/markup-compatibility/2006">
          <mc:Choice Requires="x14">
            <control shapeId="1887" r:id="rId129" name="Option Button 863">
              <controlPr defaultSize="0" autoFill="0" autoLine="0" autoPict="0">
                <anchor moveWithCells="1">
                  <from>
                    <xdr:col>28</xdr:col>
                    <xdr:colOff>12700</xdr:colOff>
                    <xdr:row>653</xdr:row>
                    <xdr:rowOff>12700</xdr:rowOff>
                  </from>
                  <to>
                    <xdr:col>28</xdr:col>
                    <xdr:colOff>222250</xdr:colOff>
                    <xdr:row>654</xdr:row>
                    <xdr:rowOff>0</xdr:rowOff>
                  </to>
                </anchor>
              </controlPr>
            </control>
          </mc:Choice>
        </mc:AlternateContent>
        <mc:AlternateContent xmlns:mc="http://schemas.openxmlformats.org/markup-compatibility/2006">
          <mc:Choice Requires="x14">
            <control shapeId="1888" r:id="rId130" name="Option Button 864">
              <controlPr defaultSize="0" autoFill="0" autoLine="0" autoPict="0">
                <anchor moveWithCells="1">
                  <from>
                    <xdr:col>28</xdr:col>
                    <xdr:colOff>12700</xdr:colOff>
                    <xdr:row>664</xdr:row>
                    <xdr:rowOff>12700</xdr:rowOff>
                  </from>
                  <to>
                    <xdr:col>29</xdr:col>
                    <xdr:colOff>0</xdr:colOff>
                    <xdr:row>665</xdr:row>
                    <xdr:rowOff>0</xdr:rowOff>
                  </to>
                </anchor>
              </controlPr>
            </control>
          </mc:Choice>
        </mc:AlternateContent>
        <mc:AlternateContent xmlns:mc="http://schemas.openxmlformats.org/markup-compatibility/2006">
          <mc:Choice Requires="x14">
            <control shapeId="1889" r:id="rId131" name="Option Button 865">
              <controlPr defaultSize="0" autoFill="0" autoLine="0" autoPict="0">
                <anchor moveWithCells="1">
                  <from>
                    <xdr:col>28</xdr:col>
                    <xdr:colOff>12700</xdr:colOff>
                    <xdr:row>665</xdr:row>
                    <xdr:rowOff>12700</xdr:rowOff>
                  </from>
                  <to>
                    <xdr:col>28</xdr:col>
                    <xdr:colOff>222250</xdr:colOff>
                    <xdr:row>666</xdr:row>
                    <xdr:rowOff>0</xdr:rowOff>
                  </to>
                </anchor>
              </controlPr>
            </control>
          </mc:Choice>
        </mc:AlternateContent>
        <mc:AlternateContent xmlns:mc="http://schemas.openxmlformats.org/markup-compatibility/2006">
          <mc:Choice Requires="x14">
            <control shapeId="1890" r:id="rId132" name="Check Box 866">
              <controlPr defaultSize="0" autoFill="0" autoLine="0" autoPict="0">
                <anchor moveWithCells="1">
                  <from>
                    <xdr:col>28</xdr:col>
                    <xdr:colOff>12700</xdr:colOff>
                    <xdr:row>685</xdr:row>
                    <xdr:rowOff>0</xdr:rowOff>
                  </from>
                  <to>
                    <xdr:col>29</xdr:col>
                    <xdr:colOff>0</xdr:colOff>
                    <xdr:row>685</xdr:row>
                    <xdr:rowOff>381000</xdr:rowOff>
                  </to>
                </anchor>
              </controlPr>
            </control>
          </mc:Choice>
        </mc:AlternateContent>
        <mc:AlternateContent xmlns:mc="http://schemas.openxmlformats.org/markup-compatibility/2006">
          <mc:Choice Requires="x14">
            <control shapeId="1891" r:id="rId133" name="Option Button 867">
              <controlPr defaultSize="0" autoFill="0" autoLine="0" autoPict="0">
                <anchor moveWithCells="1">
                  <from>
                    <xdr:col>28</xdr:col>
                    <xdr:colOff>12700</xdr:colOff>
                    <xdr:row>643</xdr:row>
                    <xdr:rowOff>19050</xdr:rowOff>
                  </from>
                  <to>
                    <xdr:col>28</xdr:col>
                    <xdr:colOff>222250</xdr:colOff>
                    <xdr:row>644</xdr:row>
                    <xdr:rowOff>0</xdr:rowOff>
                  </to>
                </anchor>
              </controlPr>
            </control>
          </mc:Choice>
        </mc:AlternateContent>
        <mc:AlternateContent xmlns:mc="http://schemas.openxmlformats.org/markup-compatibility/2006">
          <mc:Choice Requires="x14">
            <control shapeId="1893" r:id="rId134" name="Option Button 869">
              <controlPr defaultSize="0" autoFill="0" autoLine="0" autoPict="0">
                <anchor moveWithCells="1">
                  <from>
                    <xdr:col>28</xdr:col>
                    <xdr:colOff>12700</xdr:colOff>
                    <xdr:row>644</xdr:row>
                    <xdr:rowOff>19050</xdr:rowOff>
                  </from>
                  <to>
                    <xdr:col>28</xdr:col>
                    <xdr:colOff>222250</xdr:colOff>
                    <xdr:row>645</xdr:row>
                    <xdr:rowOff>0</xdr:rowOff>
                  </to>
                </anchor>
              </controlPr>
            </control>
          </mc:Choice>
        </mc:AlternateContent>
        <mc:AlternateContent xmlns:mc="http://schemas.openxmlformats.org/markup-compatibility/2006">
          <mc:Choice Requires="x14">
            <control shapeId="1894" r:id="rId135" name="Option Button 870">
              <controlPr defaultSize="0" autoFill="0" autoLine="0" autoPict="0">
                <anchor moveWithCells="1">
                  <from>
                    <xdr:col>28</xdr:col>
                    <xdr:colOff>12700</xdr:colOff>
                    <xdr:row>645</xdr:row>
                    <xdr:rowOff>19050</xdr:rowOff>
                  </from>
                  <to>
                    <xdr:col>28</xdr:col>
                    <xdr:colOff>222250</xdr:colOff>
                    <xdr:row>646</xdr:row>
                    <xdr:rowOff>0</xdr:rowOff>
                  </to>
                </anchor>
              </controlPr>
            </control>
          </mc:Choice>
        </mc:AlternateContent>
        <mc:AlternateContent xmlns:mc="http://schemas.openxmlformats.org/markup-compatibility/2006">
          <mc:Choice Requires="x14">
            <control shapeId="1896" r:id="rId136" name="Option Button 872">
              <controlPr defaultSize="0" autoFill="0" autoLine="0" autoPict="0">
                <anchor moveWithCells="1">
                  <from>
                    <xdr:col>28</xdr:col>
                    <xdr:colOff>12700</xdr:colOff>
                    <xdr:row>646</xdr:row>
                    <xdr:rowOff>19050</xdr:rowOff>
                  </from>
                  <to>
                    <xdr:col>28</xdr:col>
                    <xdr:colOff>222250</xdr:colOff>
                    <xdr:row>646</xdr:row>
                    <xdr:rowOff>241300</xdr:rowOff>
                  </to>
                </anchor>
              </controlPr>
            </control>
          </mc:Choice>
        </mc:AlternateContent>
        <mc:AlternateContent xmlns:mc="http://schemas.openxmlformats.org/markup-compatibility/2006">
          <mc:Choice Requires="x14">
            <control shapeId="1897" r:id="rId137" name="Option Button 873">
              <controlPr defaultSize="0" autoFill="0" autoLine="0" autoPict="0">
                <anchor moveWithCells="1">
                  <from>
                    <xdr:col>28</xdr:col>
                    <xdr:colOff>19050</xdr:colOff>
                    <xdr:row>647</xdr:row>
                    <xdr:rowOff>19050</xdr:rowOff>
                  </from>
                  <to>
                    <xdr:col>29</xdr:col>
                    <xdr:colOff>0</xdr:colOff>
                    <xdr:row>648</xdr:row>
                    <xdr:rowOff>0</xdr:rowOff>
                  </to>
                </anchor>
              </controlPr>
            </control>
          </mc:Choice>
        </mc:AlternateContent>
        <mc:AlternateContent xmlns:mc="http://schemas.openxmlformats.org/markup-compatibility/2006">
          <mc:Choice Requires="x14">
            <control shapeId="1898" r:id="rId138" name="Option Button 874">
              <controlPr defaultSize="0" autoFill="0" autoLine="0" autoPict="0">
                <anchor moveWithCells="1">
                  <from>
                    <xdr:col>28</xdr:col>
                    <xdr:colOff>19050</xdr:colOff>
                    <xdr:row>648</xdr:row>
                    <xdr:rowOff>19050</xdr:rowOff>
                  </from>
                  <to>
                    <xdr:col>29</xdr:col>
                    <xdr:colOff>0</xdr:colOff>
                    <xdr:row>648</xdr:row>
                    <xdr:rowOff>241300</xdr:rowOff>
                  </to>
                </anchor>
              </controlPr>
            </control>
          </mc:Choice>
        </mc:AlternateContent>
        <mc:AlternateContent xmlns:mc="http://schemas.openxmlformats.org/markup-compatibility/2006">
          <mc:Choice Requires="x14">
            <control shapeId="1900" r:id="rId139" name="Option Button 876">
              <controlPr defaultSize="0" autoFill="0" autoLine="0" autoPict="0" altText="">
                <anchor moveWithCells="1">
                  <from>
                    <xdr:col>28</xdr:col>
                    <xdr:colOff>0</xdr:colOff>
                    <xdr:row>483</xdr:row>
                    <xdr:rowOff>114300</xdr:rowOff>
                  </from>
                  <to>
                    <xdr:col>28</xdr:col>
                    <xdr:colOff>190500</xdr:colOff>
                    <xdr:row>483</xdr:row>
                    <xdr:rowOff>285750</xdr:rowOff>
                  </to>
                </anchor>
              </controlPr>
            </control>
          </mc:Choice>
        </mc:AlternateContent>
        <mc:AlternateContent xmlns:mc="http://schemas.openxmlformats.org/markup-compatibility/2006">
          <mc:Choice Requires="x14">
            <control shapeId="1760" r:id="rId140" name="Group Box 736">
              <controlPr defaultSize="0" autoFill="0" autoPict="0">
                <anchor moveWithCells="1">
                  <from>
                    <xdr:col>25</xdr:col>
                    <xdr:colOff>0</xdr:colOff>
                    <xdr:row>52</xdr:row>
                    <xdr:rowOff>228600</xdr:rowOff>
                  </from>
                  <to>
                    <xdr:col>27</xdr:col>
                    <xdr:colOff>0</xdr:colOff>
                    <xdr:row>75</xdr:row>
                    <xdr:rowOff>0</xdr:rowOff>
                  </to>
                </anchor>
              </controlPr>
            </control>
          </mc:Choice>
        </mc:AlternateContent>
        <mc:AlternateContent xmlns:mc="http://schemas.openxmlformats.org/markup-compatibility/2006">
          <mc:Choice Requires="x14">
            <control shapeId="1771" r:id="rId141" name="Option Button 747">
              <controlPr defaultSize="0" autoFill="0" autoLine="0" autoPict="0">
                <anchor moveWithCells="1">
                  <from>
                    <xdr:col>25</xdr:col>
                    <xdr:colOff>146050</xdr:colOff>
                    <xdr:row>71</xdr:row>
                    <xdr:rowOff>0</xdr:rowOff>
                  </from>
                  <to>
                    <xdr:col>26</xdr:col>
                    <xdr:colOff>228600</xdr:colOff>
                    <xdr:row>72</xdr:row>
                    <xdr:rowOff>12700</xdr:rowOff>
                  </to>
                </anchor>
              </controlPr>
            </control>
          </mc:Choice>
        </mc:AlternateContent>
        <mc:AlternateContent xmlns:mc="http://schemas.openxmlformats.org/markup-compatibility/2006">
          <mc:Choice Requires="x14">
            <control shapeId="1775" r:id="rId142" name="Option Button 751">
              <controlPr defaultSize="0" autoFill="0" autoLine="0" autoPict="0">
                <anchor moveWithCells="1">
                  <from>
                    <xdr:col>25</xdr:col>
                    <xdr:colOff>146050</xdr:colOff>
                    <xdr:row>71</xdr:row>
                    <xdr:rowOff>0</xdr:rowOff>
                  </from>
                  <to>
                    <xdr:col>26</xdr:col>
                    <xdr:colOff>228600</xdr:colOff>
                    <xdr:row>72</xdr:row>
                    <xdr:rowOff>12700</xdr:rowOff>
                  </to>
                </anchor>
              </controlPr>
            </control>
          </mc:Choice>
        </mc:AlternateContent>
        <mc:AlternateContent xmlns:mc="http://schemas.openxmlformats.org/markup-compatibility/2006">
          <mc:Choice Requires="x14">
            <control shapeId="1776" r:id="rId143" name="Option Button 752">
              <controlPr defaultSize="0" autoFill="0" autoLine="0" autoPict="0">
                <anchor moveWithCells="1">
                  <from>
                    <xdr:col>25</xdr:col>
                    <xdr:colOff>146050</xdr:colOff>
                    <xdr:row>73</xdr:row>
                    <xdr:rowOff>0</xdr:rowOff>
                  </from>
                  <to>
                    <xdr:col>26</xdr:col>
                    <xdr:colOff>228600</xdr:colOff>
                    <xdr:row>73</xdr:row>
                    <xdr:rowOff>203200</xdr:rowOff>
                  </to>
                </anchor>
              </controlPr>
            </control>
          </mc:Choice>
        </mc:AlternateContent>
        <mc:AlternateContent xmlns:mc="http://schemas.openxmlformats.org/markup-compatibility/2006">
          <mc:Choice Requires="x14">
            <control shapeId="1777" r:id="rId144" name="Check Box 753">
              <controlPr defaultSize="0" autoFill="0" autoLine="0" autoPict="0">
                <anchor moveWithCells="1">
                  <from>
                    <xdr:col>27</xdr:col>
                    <xdr:colOff>133350</xdr:colOff>
                    <xdr:row>73</xdr:row>
                    <xdr:rowOff>0</xdr:rowOff>
                  </from>
                  <to>
                    <xdr:col>28</xdr:col>
                    <xdr:colOff>165100</xdr:colOff>
                    <xdr:row>73</xdr:row>
                    <xdr:rowOff>184150</xdr:rowOff>
                  </to>
                </anchor>
              </controlPr>
            </control>
          </mc:Choice>
        </mc:AlternateContent>
        <mc:AlternateContent xmlns:mc="http://schemas.openxmlformats.org/markup-compatibility/2006">
          <mc:Choice Requires="x14">
            <control shapeId="1901" r:id="rId145" name="Option Button 877">
              <controlPr defaultSize="0" autoFill="0" autoLine="0" autoPict="0">
                <anchor moveWithCells="1">
                  <from>
                    <xdr:col>25</xdr:col>
                    <xdr:colOff>146050</xdr:colOff>
                    <xdr:row>73</xdr:row>
                    <xdr:rowOff>0</xdr:rowOff>
                  </from>
                  <to>
                    <xdr:col>26</xdr:col>
                    <xdr:colOff>228600</xdr:colOff>
                    <xdr:row>73</xdr:row>
                    <xdr:rowOff>203200</xdr:rowOff>
                  </to>
                </anchor>
              </controlPr>
            </control>
          </mc:Choice>
        </mc:AlternateContent>
        <mc:AlternateContent xmlns:mc="http://schemas.openxmlformats.org/markup-compatibility/2006">
          <mc:Choice Requires="x14">
            <control shapeId="1902" r:id="rId146" name="Option Button 878">
              <controlPr defaultSize="0" autoFill="0" autoLine="0" autoPict="0">
                <anchor moveWithCells="1">
                  <from>
                    <xdr:col>25</xdr:col>
                    <xdr:colOff>146050</xdr:colOff>
                    <xdr:row>73</xdr:row>
                    <xdr:rowOff>0</xdr:rowOff>
                  </from>
                  <to>
                    <xdr:col>26</xdr:col>
                    <xdr:colOff>228600</xdr:colOff>
                    <xdr:row>73</xdr:row>
                    <xdr:rowOff>203200</xdr:rowOff>
                  </to>
                </anchor>
              </controlPr>
            </control>
          </mc:Choice>
        </mc:AlternateContent>
        <mc:AlternateContent xmlns:mc="http://schemas.openxmlformats.org/markup-compatibility/2006">
          <mc:Choice Requires="x14">
            <control shapeId="1904" r:id="rId147" name="Check Box 880">
              <controlPr defaultSize="0" autoFill="0" autoLine="0" autoPict="0">
                <anchor moveWithCells="1">
                  <from>
                    <xdr:col>27</xdr:col>
                    <xdr:colOff>133350</xdr:colOff>
                    <xdr:row>74</xdr:row>
                    <xdr:rowOff>0</xdr:rowOff>
                  </from>
                  <to>
                    <xdr:col>28</xdr:col>
                    <xdr:colOff>165100</xdr:colOff>
                    <xdr:row>74</xdr:row>
                    <xdr:rowOff>184150</xdr:rowOff>
                  </to>
                </anchor>
              </controlPr>
            </control>
          </mc:Choice>
        </mc:AlternateContent>
        <mc:AlternateContent xmlns:mc="http://schemas.openxmlformats.org/markup-compatibility/2006">
          <mc:Choice Requires="x14">
            <control shapeId="1912" r:id="rId148" name="Option Button 888">
              <controlPr defaultSize="0" autoFill="0" autoLine="0" autoPict="0">
                <anchor moveWithCells="1">
                  <from>
                    <xdr:col>25</xdr:col>
                    <xdr:colOff>146050</xdr:colOff>
                    <xdr:row>74</xdr:row>
                    <xdr:rowOff>0</xdr:rowOff>
                  </from>
                  <to>
                    <xdr:col>26</xdr:col>
                    <xdr:colOff>228600</xdr:colOff>
                    <xdr:row>74</xdr:row>
                    <xdr:rowOff>171450</xdr:rowOff>
                  </to>
                </anchor>
              </controlPr>
            </control>
          </mc:Choice>
        </mc:AlternateContent>
        <mc:AlternateContent xmlns:mc="http://schemas.openxmlformats.org/markup-compatibility/2006">
          <mc:Choice Requires="x14">
            <control shapeId="1913" r:id="rId149" name="Option Button 889">
              <controlPr defaultSize="0" autoFill="0" autoLine="0" autoPict="0">
                <anchor moveWithCells="1">
                  <from>
                    <xdr:col>25</xdr:col>
                    <xdr:colOff>146050</xdr:colOff>
                    <xdr:row>72</xdr:row>
                    <xdr:rowOff>0</xdr:rowOff>
                  </from>
                  <to>
                    <xdr:col>26</xdr:col>
                    <xdr:colOff>228600</xdr:colOff>
                    <xdr:row>73</xdr:row>
                    <xdr:rowOff>12700</xdr:rowOff>
                  </to>
                </anchor>
              </controlPr>
            </control>
          </mc:Choice>
        </mc:AlternateContent>
        <mc:AlternateContent xmlns:mc="http://schemas.openxmlformats.org/markup-compatibility/2006">
          <mc:Choice Requires="x14">
            <control shapeId="1914" r:id="rId150" name="Check Box 890">
              <controlPr defaultSize="0" autoFill="0" autoLine="0" autoPict="0">
                <anchor moveWithCells="1">
                  <from>
                    <xdr:col>27</xdr:col>
                    <xdr:colOff>133350</xdr:colOff>
                    <xdr:row>72</xdr:row>
                    <xdr:rowOff>0</xdr:rowOff>
                  </from>
                  <to>
                    <xdr:col>28</xdr:col>
                    <xdr:colOff>165100</xdr:colOff>
                    <xdr:row>72</xdr:row>
                    <xdr:rowOff>184150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S191"/>
  <sheetViews>
    <sheetView showGridLines="0" zoomScaleNormal="100" zoomScaleSheetLayoutView="85" zoomScalePageLayoutView="85" workbookViewId="0">
      <selection activeCell="A56" sqref="A56:AC56"/>
    </sheetView>
  </sheetViews>
  <sheetFormatPr baseColWidth="10" defaultColWidth="10.75" defaultRowHeight="14" x14ac:dyDescent="0.3"/>
  <cols>
    <col min="1" max="3" width="3.08203125" style="120" customWidth="1"/>
    <col min="4" max="5" width="3.33203125" style="120" customWidth="1"/>
    <col min="6" max="6" width="3.08203125" style="120" customWidth="1"/>
    <col min="7" max="7" width="4.08203125" style="120" customWidth="1"/>
    <col min="8" max="8" width="3.5" style="120" customWidth="1"/>
    <col min="9" max="9" width="3.75" style="120" customWidth="1"/>
    <col min="10" max="10" width="2.33203125" style="120" customWidth="1"/>
    <col min="11" max="11" width="3.08203125" style="120" hidden="1" customWidth="1"/>
    <col min="12" max="12" width="3.83203125" style="120" customWidth="1"/>
    <col min="13" max="15" width="3.08203125" style="120" customWidth="1"/>
    <col min="16" max="16" width="2.83203125" style="120" customWidth="1"/>
    <col min="17" max="20" width="3.08203125" style="120" customWidth="1"/>
    <col min="21" max="21" width="3" style="120" customWidth="1"/>
    <col min="22" max="28" width="3.08203125" style="120" customWidth="1"/>
    <col min="29" max="29" width="3.08203125" style="121" customWidth="1"/>
    <col min="30" max="30" width="12.5" style="207" hidden="1" customWidth="1"/>
    <col min="31" max="31" width="13.33203125" style="120" hidden="1" customWidth="1"/>
    <col min="32" max="32" width="14" style="120" hidden="1" customWidth="1"/>
    <col min="33" max="33" width="12.75" style="120" hidden="1" customWidth="1"/>
    <col min="34" max="34" width="10.58203125" style="120" hidden="1" customWidth="1"/>
    <col min="35" max="35" width="12.25" style="120" hidden="1" customWidth="1"/>
    <col min="36" max="36" width="15.83203125" style="120" hidden="1" customWidth="1"/>
    <col min="37" max="37" width="14.25" style="120" hidden="1" customWidth="1"/>
    <col min="38" max="38" width="14.33203125" style="120" hidden="1" customWidth="1"/>
    <col min="39" max="39" width="10.5" hidden="1" customWidth="1"/>
    <col min="40" max="41" width="16.33203125" hidden="1" customWidth="1"/>
    <col min="42" max="42" width="9.25" customWidth="1"/>
    <col min="43" max="43" width="10.75" style="432" customWidth="1"/>
    <col min="44" max="16384" width="10.75" style="120"/>
  </cols>
  <sheetData>
    <row r="1" spans="1:43" x14ac:dyDescent="0.3">
      <c r="AE1" s="271"/>
      <c r="AF1" s="154"/>
      <c r="AG1" s="154"/>
      <c r="AH1" s="154"/>
      <c r="AI1" s="154"/>
      <c r="AJ1" s="154"/>
    </row>
    <row r="2" spans="1:43" x14ac:dyDescent="0.3">
      <c r="AE2" s="798"/>
      <c r="AF2" s="798"/>
      <c r="AG2" s="798"/>
      <c r="AH2" s="798"/>
      <c r="AI2" s="798"/>
      <c r="AJ2" s="798"/>
      <c r="AK2" s="798"/>
      <c r="AL2" s="798"/>
      <c r="AM2" s="798"/>
      <c r="AN2" s="798"/>
      <c r="AO2" s="798"/>
      <c r="AP2" s="798"/>
      <c r="AQ2" s="798"/>
    </row>
    <row r="3" spans="1:43" x14ac:dyDescent="0.3">
      <c r="AE3" s="811"/>
      <c r="AF3" s="811"/>
      <c r="AG3" s="811"/>
      <c r="AH3" s="811"/>
      <c r="AI3" s="811"/>
      <c r="AJ3" s="811"/>
      <c r="AK3" s="811"/>
      <c r="AL3" s="811"/>
      <c r="AM3" s="811"/>
      <c r="AN3" s="811"/>
      <c r="AO3" s="811"/>
      <c r="AP3" s="811"/>
      <c r="AQ3" s="812"/>
    </row>
    <row r="4" spans="1:43" x14ac:dyDescent="0.3">
      <c r="AE4" s="811"/>
      <c r="AF4" s="811"/>
      <c r="AG4" s="811"/>
      <c r="AH4" s="811"/>
      <c r="AI4" s="811"/>
      <c r="AJ4" s="811"/>
      <c r="AK4" s="811"/>
      <c r="AL4" s="811"/>
      <c r="AM4" s="811"/>
      <c r="AN4" s="811"/>
      <c r="AO4" s="811"/>
      <c r="AP4" s="811"/>
      <c r="AQ4" s="812"/>
    </row>
    <row r="5" spans="1:43" x14ac:dyDescent="0.3">
      <c r="AE5" s="811"/>
      <c r="AF5" s="811"/>
      <c r="AG5" s="811"/>
      <c r="AH5" s="811"/>
      <c r="AI5" s="811"/>
      <c r="AJ5" s="811"/>
      <c r="AK5" s="811"/>
      <c r="AL5" s="811"/>
      <c r="AM5" s="811"/>
      <c r="AN5" s="811"/>
      <c r="AO5" s="811"/>
      <c r="AP5" s="811"/>
      <c r="AQ5" s="812"/>
    </row>
    <row r="6" spans="1:43" x14ac:dyDescent="0.3">
      <c r="AE6" s="811"/>
      <c r="AF6" s="812"/>
      <c r="AG6" s="812"/>
      <c r="AH6" s="812"/>
      <c r="AI6" s="812"/>
      <c r="AJ6" s="812"/>
      <c r="AK6" s="812"/>
      <c r="AL6" s="812"/>
      <c r="AM6" s="812"/>
      <c r="AN6" s="812"/>
      <c r="AO6" s="812"/>
      <c r="AP6" s="812"/>
      <c r="AQ6" s="812"/>
    </row>
    <row r="7" spans="1:43" x14ac:dyDescent="0.3">
      <c r="AE7" s="325"/>
      <c r="AF7" s="326"/>
      <c r="AG7" s="326"/>
      <c r="AH7" s="326"/>
      <c r="AI7" s="326"/>
      <c r="AJ7" s="326"/>
      <c r="AK7" s="326"/>
      <c r="AL7" s="326"/>
      <c r="AM7" s="326"/>
      <c r="AN7" s="326"/>
      <c r="AO7" s="326"/>
      <c r="AP7" s="326"/>
      <c r="AQ7" s="438"/>
    </row>
    <row r="8" spans="1:43" x14ac:dyDescent="0.3">
      <c r="AE8" s="325"/>
      <c r="AF8" s="326"/>
      <c r="AG8" s="326"/>
      <c r="AH8" s="326"/>
      <c r="AI8" s="326"/>
      <c r="AJ8" s="326"/>
      <c r="AK8" s="326"/>
      <c r="AL8" s="326"/>
      <c r="AM8" s="326"/>
      <c r="AN8" s="326"/>
      <c r="AO8" s="326"/>
      <c r="AP8" s="326"/>
      <c r="AQ8" s="438"/>
    </row>
    <row r="9" spans="1:43" ht="37.5" customHeight="1" x14ac:dyDescent="0.3">
      <c r="A9" s="910" t="s">
        <v>232</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E9" s="325"/>
      <c r="AF9" s="326"/>
      <c r="AG9" s="326"/>
      <c r="AH9" s="326"/>
      <c r="AI9" s="326"/>
      <c r="AJ9" s="326"/>
      <c r="AK9" s="326"/>
      <c r="AL9" s="326"/>
      <c r="AM9" s="326"/>
      <c r="AN9" s="326"/>
      <c r="AO9" s="326"/>
      <c r="AP9" s="326"/>
      <c r="AQ9" s="438"/>
    </row>
    <row r="10" spans="1:43" x14ac:dyDescent="0.3">
      <c r="AE10" s="325"/>
      <c r="AF10" s="326"/>
      <c r="AG10" s="326"/>
      <c r="AH10" s="326"/>
      <c r="AI10" s="326"/>
      <c r="AJ10" s="326"/>
      <c r="AK10" s="326"/>
      <c r="AL10" s="326"/>
      <c r="AM10" s="326"/>
      <c r="AN10" s="326"/>
      <c r="AO10" s="326"/>
      <c r="AP10" s="326"/>
      <c r="AQ10" s="438"/>
    </row>
    <row r="11" spans="1:43" ht="18" x14ac:dyDescent="0.3">
      <c r="A11" s="638" t="s">
        <v>28</v>
      </c>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E11" s="325"/>
      <c r="AF11" s="326"/>
      <c r="AG11" s="326"/>
      <c r="AH11" s="326"/>
      <c r="AI11" s="326"/>
      <c r="AJ11" s="326"/>
      <c r="AK11" s="326"/>
      <c r="AL11" s="326"/>
      <c r="AM11" s="326"/>
      <c r="AN11" s="326"/>
      <c r="AO11" s="326"/>
      <c r="AP11" s="326"/>
      <c r="AQ11" s="438"/>
    </row>
    <row r="12" spans="1:43" x14ac:dyDescent="0.3">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350"/>
      <c r="AE12" s="325"/>
      <c r="AF12" s="326"/>
      <c r="AG12" s="326"/>
      <c r="AH12" s="326"/>
      <c r="AI12" s="326"/>
      <c r="AJ12" s="326"/>
      <c r="AK12" s="326"/>
      <c r="AL12" s="326"/>
      <c r="AM12" s="326"/>
      <c r="AN12" s="326"/>
      <c r="AO12" s="326"/>
      <c r="AP12" s="326"/>
      <c r="AQ12" s="438"/>
    </row>
    <row r="13" spans="1:43" ht="14.25" customHeight="1" x14ac:dyDescent="0.3">
      <c r="A13" s="801" t="s">
        <v>233</v>
      </c>
      <c r="B13" s="802"/>
      <c r="C13" s="802"/>
      <c r="D13" s="802"/>
      <c r="E13" s="80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911"/>
      <c r="AE13" s="325"/>
      <c r="AF13" s="326"/>
      <c r="AG13" s="326"/>
      <c r="AH13" s="326"/>
      <c r="AI13" s="326"/>
      <c r="AJ13" s="326"/>
      <c r="AK13" s="326"/>
      <c r="AL13" s="326"/>
      <c r="AM13" s="326"/>
      <c r="AN13" s="326"/>
      <c r="AO13" s="326"/>
      <c r="AP13" s="326"/>
      <c r="AQ13" s="438"/>
    </row>
    <row r="14" spans="1:43" x14ac:dyDescent="0.3">
      <c r="A14" s="181"/>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30"/>
      <c r="AE14" s="325"/>
      <c r="AF14" s="326"/>
      <c r="AG14" s="326"/>
      <c r="AH14" s="326"/>
      <c r="AI14" s="326"/>
      <c r="AJ14" s="326"/>
      <c r="AK14" s="326"/>
      <c r="AL14" s="326"/>
      <c r="AM14" s="326"/>
      <c r="AN14" s="326"/>
      <c r="AO14" s="326"/>
      <c r="AP14" s="326"/>
      <c r="AQ14" s="438"/>
    </row>
    <row r="15" spans="1:43" ht="108" customHeight="1" x14ac:dyDescent="0.3">
      <c r="A15" s="898" t="s">
        <v>320</v>
      </c>
      <c r="B15" s="896"/>
      <c r="C15" s="896"/>
      <c r="D15" s="896"/>
      <c r="E15" s="896"/>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7"/>
      <c r="AE15" s="325"/>
      <c r="AF15" s="326"/>
      <c r="AG15" s="326"/>
      <c r="AH15" s="326"/>
      <c r="AI15" s="326"/>
      <c r="AJ15" s="326"/>
      <c r="AK15" s="326"/>
      <c r="AL15" s="326"/>
      <c r="AM15" s="326"/>
      <c r="AN15" s="326"/>
      <c r="AO15" s="326"/>
      <c r="AP15" s="326"/>
      <c r="AQ15" s="438"/>
    </row>
    <row r="16" spans="1:43" ht="42" hidden="1" customHeight="1" x14ac:dyDescent="0.3">
      <c r="A16" s="912" t="str">
        <f>"Für die Kategorie Ihres Projekts werden die direkten Umweltwirkungen gegenüber den indirekten im Verhältnis "&amp;AO16&amp;" gewichtet."</f>
        <v>Für die Kategorie Ihres Projekts werden die direkten Umweltwirkungen gegenüber den indirekten im Verhältnis 0:100 gewichtet.</v>
      </c>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913"/>
      <c r="AE16" s="417"/>
      <c r="AF16" s="418"/>
      <c r="AG16" s="418"/>
      <c r="AH16" s="418"/>
      <c r="AI16" s="418"/>
      <c r="AJ16" s="418"/>
      <c r="AK16" s="418"/>
      <c r="AL16" s="418"/>
      <c r="AM16" s="418"/>
      <c r="AN16" s="418"/>
      <c r="AO16" s="418" t="str">
        <f>'Auswertung Querschnittsziele'!J64</f>
        <v>0:100</v>
      </c>
      <c r="AP16" s="418"/>
      <c r="AQ16" s="438"/>
    </row>
    <row r="17" spans="1:45" ht="139.5" customHeight="1" x14ac:dyDescent="0.3">
      <c r="A17" s="899" t="s">
        <v>314</v>
      </c>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900"/>
      <c r="AE17" s="325"/>
      <c r="AF17" s="326"/>
      <c r="AG17" s="326"/>
      <c r="AH17" s="326"/>
      <c r="AI17" s="326"/>
      <c r="AJ17" s="326"/>
      <c r="AK17" s="326"/>
      <c r="AL17" s="326"/>
      <c r="AM17" s="326"/>
      <c r="AN17" s="326"/>
      <c r="AO17" s="326"/>
      <c r="AP17" s="326"/>
      <c r="AQ17" s="438"/>
    </row>
    <row r="18" spans="1:45" ht="64.5" customHeight="1" x14ac:dyDescent="0.3">
      <c r="A18" s="898" t="s">
        <v>94</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7"/>
      <c r="AE18" s="325"/>
      <c r="AF18" s="326"/>
      <c r="AG18" s="326"/>
      <c r="AH18" s="326"/>
      <c r="AI18" s="326"/>
      <c r="AJ18" s="326"/>
      <c r="AK18" s="326"/>
      <c r="AL18" s="326"/>
      <c r="AM18" s="326"/>
      <c r="AN18" s="326"/>
      <c r="AO18" s="326"/>
      <c r="AP18" s="326"/>
      <c r="AQ18" s="438"/>
    </row>
    <row r="19" spans="1:45" ht="78" customHeight="1" x14ac:dyDescent="0.3">
      <c r="A19" s="899" t="s">
        <v>178</v>
      </c>
      <c r="B19" s="862"/>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900"/>
      <c r="AE19" s="325"/>
      <c r="AF19" s="326"/>
      <c r="AG19" s="326"/>
      <c r="AH19" s="326"/>
      <c r="AI19" s="326"/>
      <c r="AJ19" s="326"/>
      <c r="AK19" s="326"/>
      <c r="AL19" s="326"/>
      <c r="AM19" s="326"/>
      <c r="AN19" s="326"/>
      <c r="AO19" s="326"/>
      <c r="AP19" s="326"/>
      <c r="AQ19" s="438"/>
    </row>
    <row r="20" spans="1:45" ht="75" customHeight="1" x14ac:dyDescent="0.3">
      <c r="A20" s="331" t="s">
        <v>77</v>
      </c>
      <c r="B20" s="895" t="s">
        <v>217</v>
      </c>
      <c r="C20" s="895"/>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7"/>
      <c r="AE20" s="325"/>
      <c r="AF20" s="326"/>
      <c r="AG20" s="326"/>
      <c r="AH20" s="326"/>
      <c r="AI20" s="326"/>
      <c r="AJ20" s="326"/>
      <c r="AK20" s="326"/>
      <c r="AL20" s="326"/>
      <c r="AM20" s="326"/>
      <c r="AN20" s="326"/>
      <c r="AO20" s="326"/>
      <c r="AP20" s="326"/>
      <c r="AQ20" s="438"/>
    </row>
    <row r="21" spans="1:45" ht="63.75" customHeight="1" x14ac:dyDescent="0.3">
      <c r="A21" s="898" t="s">
        <v>166</v>
      </c>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7"/>
      <c r="AE21" s="325"/>
      <c r="AF21" s="326"/>
      <c r="AG21" s="326"/>
      <c r="AH21" s="326"/>
      <c r="AI21" s="326"/>
      <c r="AJ21" s="326"/>
      <c r="AK21" s="326"/>
      <c r="AL21" s="326"/>
      <c r="AM21" s="326"/>
      <c r="AN21" s="326"/>
      <c r="AO21" s="326"/>
      <c r="AP21" s="326"/>
      <c r="AQ21" s="438"/>
    </row>
    <row r="22" spans="1:45" ht="96" customHeight="1" x14ac:dyDescent="0.3">
      <c r="A22" s="898" t="s">
        <v>257</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7"/>
      <c r="AE22" s="325"/>
      <c r="AF22" s="325"/>
      <c r="AG22" s="325"/>
      <c r="AH22" s="325"/>
      <c r="AI22" s="325"/>
      <c r="AJ22" s="325"/>
      <c r="AK22" s="325"/>
      <c r="AL22" s="325"/>
      <c r="AM22" s="325"/>
      <c r="AN22" s="325"/>
      <c r="AO22" s="325"/>
      <c r="AP22" s="325"/>
      <c r="AQ22" s="439"/>
    </row>
    <row r="23" spans="1:45" ht="39.75" customHeight="1" x14ac:dyDescent="0.3">
      <c r="A23" s="920" t="s">
        <v>321</v>
      </c>
      <c r="B23" s="921"/>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2"/>
      <c r="AQ23" s="422"/>
      <c r="AR23" s="423"/>
      <c r="AS23" s="423"/>
    </row>
    <row r="24" spans="1:45" ht="14.25" customHeight="1" x14ac:dyDescent="0.3">
      <c r="A24" s="410"/>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row>
    <row r="25" spans="1:45" customFormat="1" ht="129.65" hidden="1" customHeight="1" x14ac:dyDescent="0.3">
      <c r="A25" s="914"/>
      <c r="B25" s="915"/>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6"/>
      <c r="AQ25" s="429"/>
    </row>
    <row r="26" spans="1:45" customFormat="1" hidden="1" x14ac:dyDescent="0.3">
      <c r="A26" s="901"/>
      <c r="B26" s="901"/>
      <c r="C26" s="901"/>
      <c r="D26" s="901"/>
      <c r="E26" s="901"/>
      <c r="F26" s="901"/>
      <c r="G26" s="901"/>
      <c r="H26" s="321"/>
      <c r="I26" s="321"/>
      <c r="J26" s="321"/>
      <c r="K26" s="321"/>
      <c r="L26" s="321"/>
      <c r="M26" s="321"/>
      <c r="N26" s="321"/>
      <c r="O26" s="321"/>
      <c r="P26" s="321"/>
      <c r="Q26" s="321"/>
      <c r="R26" s="321"/>
      <c r="S26" s="321"/>
      <c r="T26" s="321"/>
      <c r="U26" s="321"/>
      <c r="V26" s="321"/>
      <c r="W26" s="321"/>
      <c r="X26" s="321"/>
      <c r="Y26" s="321"/>
      <c r="Z26" s="321"/>
      <c r="AA26" s="321"/>
      <c r="AB26" s="321"/>
      <c r="AC26" s="321"/>
      <c r="AQ26" s="429"/>
    </row>
    <row r="27" spans="1:45" customFormat="1" ht="70.900000000000006" hidden="1" customHeight="1" x14ac:dyDescent="0.3">
      <c r="A27" s="801"/>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911"/>
      <c r="AQ27" s="429"/>
    </row>
    <row r="28" spans="1:45" customFormat="1" ht="70.5" hidden="1" customHeight="1" x14ac:dyDescent="0.3">
      <c r="A28" s="933"/>
      <c r="B28" s="934"/>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5"/>
      <c r="AQ28" s="429"/>
    </row>
    <row r="29" spans="1:45" customFormat="1" ht="102" hidden="1" customHeight="1" x14ac:dyDescent="0.3">
      <c r="A29" s="936"/>
      <c r="B29" s="937"/>
      <c r="C29" s="937"/>
      <c r="D29" s="937"/>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8"/>
      <c r="AQ29" s="429"/>
    </row>
    <row r="30" spans="1:45" customFormat="1" hidden="1" x14ac:dyDescent="0.3">
      <c r="A30" s="901"/>
      <c r="B30" s="901"/>
      <c r="C30" s="901"/>
      <c r="D30" s="901"/>
      <c r="E30" s="901"/>
      <c r="F30" s="901"/>
      <c r="G30" s="901"/>
      <c r="H30" s="321"/>
      <c r="I30" s="321"/>
      <c r="J30" s="321"/>
      <c r="K30" s="321"/>
      <c r="L30" s="321"/>
      <c r="M30" s="321"/>
      <c r="N30" s="321"/>
      <c r="O30" s="321"/>
      <c r="P30" s="321"/>
      <c r="Q30" s="321"/>
      <c r="R30" s="321"/>
      <c r="S30" s="321"/>
      <c r="T30" s="321"/>
      <c r="U30" s="321"/>
      <c r="V30" s="321"/>
      <c r="W30" s="321"/>
      <c r="X30" s="321"/>
      <c r="Y30" s="321"/>
      <c r="Z30" s="321"/>
      <c r="AA30" s="321"/>
      <c r="AB30" s="321"/>
      <c r="AC30" s="321"/>
      <c r="AQ30" s="429"/>
    </row>
    <row r="31" spans="1:45" customFormat="1" ht="249" hidden="1" customHeight="1" x14ac:dyDescent="0.3">
      <c r="A31" s="914"/>
      <c r="B31" s="915"/>
      <c r="C31" s="915"/>
      <c r="D31" s="915"/>
      <c r="E31" s="915"/>
      <c r="F31" s="915"/>
      <c r="G31" s="915"/>
      <c r="H31" s="915"/>
      <c r="I31" s="915"/>
      <c r="J31" s="915"/>
      <c r="K31" s="915"/>
      <c r="L31" s="915"/>
      <c r="M31" s="915"/>
      <c r="N31" s="915"/>
      <c r="O31" s="915"/>
      <c r="P31" s="915"/>
      <c r="Q31" s="915"/>
      <c r="R31" s="915"/>
      <c r="S31" s="915"/>
      <c r="T31" s="915"/>
      <c r="U31" s="915"/>
      <c r="V31" s="915"/>
      <c r="W31" s="915"/>
      <c r="X31" s="915"/>
      <c r="Y31" s="915"/>
      <c r="Z31" s="915"/>
      <c r="AA31" s="915"/>
      <c r="AB31" s="915"/>
      <c r="AC31" s="916"/>
      <c r="AQ31" s="429"/>
    </row>
    <row r="32" spans="1:45" customFormat="1" ht="16.149999999999999" hidden="1" customHeight="1" x14ac:dyDescent="0.3">
      <c r="A32" s="901"/>
      <c r="B32" s="901"/>
      <c r="C32" s="901"/>
      <c r="D32" s="901"/>
      <c r="E32" s="901"/>
      <c r="F32" s="901"/>
      <c r="G32" s="901"/>
      <c r="H32" s="322"/>
      <c r="I32" s="322"/>
      <c r="J32" s="322"/>
      <c r="K32" s="322"/>
      <c r="L32" s="322"/>
      <c r="M32" s="322"/>
      <c r="N32" s="322"/>
      <c r="O32" s="322"/>
      <c r="P32" s="322"/>
      <c r="Q32" s="322"/>
      <c r="R32" s="322"/>
      <c r="S32" s="322"/>
      <c r="T32" s="322"/>
      <c r="U32" s="322"/>
      <c r="V32" s="322"/>
      <c r="W32" s="322"/>
      <c r="X32" s="322"/>
      <c r="Y32" s="322"/>
      <c r="Z32" s="322"/>
      <c r="AA32" s="322"/>
      <c r="AB32" s="322"/>
      <c r="AC32" s="322"/>
      <c r="AQ32" s="429"/>
    </row>
    <row r="33" spans="1:43" customFormat="1" ht="203.5" hidden="1" customHeight="1" x14ac:dyDescent="0.3">
      <c r="A33" s="914"/>
      <c r="B33" s="915"/>
      <c r="C33" s="915"/>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6"/>
      <c r="AQ33" s="429"/>
    </row>
    <row r="34" spans="1:43" customFormat="1" hidden="1" x14ac:dyDescent="0.3">
      <c r="A34" s="901"/>
      <c r="B34" s="901"/>
      <c r="C34" s="901"/>
      <c r="D34" s="901"/>
      <c r="E34" s="901"/>
      <c r="F34" s="901"/>
      <c r="G34" s="901"/>
      <c r="H34" s="322"/>
      <c r="I34" s="322"/>
      <c r="J34" s="322"/>
      <c r="K34" s="322"/>
      <c r="L34" s="322"/>
      <c r="M34" s="322"/>
      <c r="N34" s="322"/>
      <c r="O34" s="322"/>
      <c r="P34" s="322"/>
      <c r="Q34" s="322"/>
      <c r="R34" s="322"/>
      <c r="S34" s="322"/>
      <c r="T34" s="322"/>
      <c r="U34" s="322"/>
      <c r="V34" s="322"/>
      <c r="W34" s="322"/>
      <c r="X34" s="322"/>
      <c r="Y34" s="322"/>
      <c r="Z34" s="322"/>
      <c r="AA34" s="322"/>
      <c r="AB34" s="322"/>
      <c r="AC34" s="322"/>
      <c r="AQ34" s="429"/>
    </row>
    <row r="35" spans="1:43" customFormat="1" ht="273.75" hidden="1" customHeight="1" x14ac:dyDescent="0.3">
      <c r="A35" s="753"/>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5"/>
      <c r="AQ35" s="429"/>
    </row>
    <row r="36" spans="1:43" customFormat="1" hidden="1" x14ac:dyDescent="0.3">
      <c r="A36" s="901"/>
      <c r="B36" s="901"/>
      <c r="C36" s="901"/>
      <c r="D36" s="901"/>
      <c r="E36" s="901"/>
      <c r="F36" s="901"/>
      <c r="G36" s="901"/>
      <c r="H36" s="322"/>
      <c r="I36" s="322"/>
      <c r="J36" s="322"/>
      <c r="K36" s="322"/>
      <c r="L36" s="322"/>
      <c r="M36" s="322"/>
      <c r="N36" s="322"/>
      <c r="O36" s="322"/>
      <c r="P36" s="322"/>
      <c r="Q36" s="322"/>
      <c r="R36" s="322"/>
      <c r="S36" s="322"/>
      <c r="T36" s="322"/>
      <c r="U36" s="322"/>
      <c r="V36" s="322"/>
      <c r="W36" s="322"/>
      <c r="X36" s="322"/>
      <c r="Y36" s="322"/>
      <c r="Z36" s="322"/>
      <c r="AA36" s="322"/>
      <c r="AB36" s="322"/>
      <c r="AC36" s="322"/>
      <c r="AQ36" s="429"/>
    </row>
    <row r="37" spans="1:43" customFormat="1" ht="138" hidden="1" customHeight="1" x14ac:dyDescent="0.3">
      <c r="A37" s="903"/>
      <c r="B37" s="904"/>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5"/>
      <c r="AQ37" s="429"/>
    </row>
    <row r="38" spans="1:43" customFormat="1" ht="33" hidden="1" customHeight="1" x14ac:dyDescent="0.3">
      <c r="A38" s="906"/>
      <c r="B38" s="907"/>
      <c r="C38" s="907"/>
      <c r="D38" s="907"/>
      <c r="E38" s="907"/>
      <c r="F38" s="907"/>
      <c r="G38" s="907"/>
      <c r="H38" s="907"/>
      <c r="I38" s="907"/>
      <c r="J38" s="907"/>
      <c r="K38" s="907"/>
      <c r="L38" s="907"/>
      <c r="M38" s="907"/>
      <c r="N38" s="907"/>
      <c r="O38" s="907"/>
      <c r="P38" s="907"/>
      <c r="Q38" s="907"/>
      <c r="R38" s="907"/>
      <c r="S38" s="907"/>
      <c r="T38" s="907"/>
      <c r="U38" s="907"/>
      <c r="V38" s="907"/>
      <c r="W38" s="907"/>
      <c r="X38" s="907"/>
      <c r="Y38" s="907"/>
      <c r="Z38" s="907"/>
      <c r="AA38" s="907"/>
      <c r="AB38" s="907"/>
      <c r="AC38" s="908"/>
      <c r="AQ38" s="429"/>
    </row>
    <row r="39" spans="1:43" customFormat="1" ht="168" hidden="1" customHeight="1" x14ac:dyDescent="0.3">
      <c r="A39" s="806"/>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8"/>
      <c r="AQ39" s="429"/>
    </row>
    <row r="40" spans="1:43" customFormat="1" hidden="1" x14ac:dyDescent="0.3">
      <c r="A40" s="901"/>
      <c r="B40" s="901"/>
      <c r="C40" s="901"/>
      <c r="D40" s="901"/>
      <c r="E40" s="901"/>
      <c r="F40" s="901"/>
      <c r="G40" s="901"/>
      <c r="H40" s="322"/>
      <c r="I40" s="322"/>
      <c r="J40" s="322"/>
      <c r="K40" s="322"/>
      <c r="L40" s="322"/>
      <c r="M40" s="322"/>
      <c r="N40" s="322"/>
      <c r="O40" s="322"/>
      <c r="P40" s="322"/>
      <c r="Q40" s="322"/>
      <c r="R40" s="322"/>
      <c r="S40" s="322"/>
      <c r="T40" s="322"/>
      <c r="U40" s="322"/>
      <c r="V40" s="322"/>
      <c r="W40" s="322"/>
      <c r="X40" s="322"/>
      <c r="Y40" s="322"/>
      <c r="Z40" s="322"/>
      <c r="AA40" s="322"/>
      <c r="AB40" s="322"/>
      <c r="AC40" s="322"/>
      <c r="AQ40" s="429"/>
    </row>
    <row r="41" spans="1:43" customFormat="1" ht="40.9" customHeight="1" x14ac:dyDescent="0.3">
      <c r="A41" s="746" t="s">
        <v>315</v>
      </c>
      <c r="B41" s="747"/>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909"/>
      <c r="AQ41" s="429"/>
    </row>
    <row r="42" spans="1:43" customFormat="1" ht="78.75" customHeight="1" x14ac:dyDescent="0.3">
      <c r="A42" s="931" t="s">
        <v>167</v>
      </c>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932"/>
      <c r="AQ42" s="429"/>
    </row>
    <row r="43" spans="1:43" customFormat="1" ht="68.25" customHeight="1" x14ac:dyDescent="0.3">
      <c r="A43" s="898" t="s">
        <v>41</v>
      </c>
      <c r="B43" s="896"/>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7"/>
      <c r="AQ43" s="429"/>
    </row>
    <row r="44" spans="1:43" customFormat="1" ht="81.75" customHeight="1" x14ac:dyDescent="0.3">
      <c r="A44" s="751" t="s">
        <v>258</v>
      </c>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930"/>
      <c r="AQ44" s="429"/>
    </row>
    <row r="45" spans="1:43" customFormat="1" x14ac:dyDescent="0.3">
      <c r="A45" s="901" t="s">
        <v>285</v>
      </c>
      <c r="B45" s="901"/>
      <c r="C45" s="901"/>
      <c r="D45" s="901"/>
      <c r="E45" s="901"/>
      <c r="F45" s="901"/>
      <c r="G45" s="901"/>
      <c r="H45" s="342"/>
      <c r="I45" s="342"/>
      <c r="J45" s="342"/>
      <c r="K45" s="342"/>
      <c r="L45" s="342"/>
      <c r="M45" s="342"/>
      <c r="N45" s="342"/>
      <c r="O45" s="342"/>
      <c r="P45" s="342"/>
      <c r="Q45" s="342"/>
      <c r="R45" s="342"/>
      <c r="S45" s="342"/>
      <c r="T45" s="342"/>
      <c r="U45" s="342"/>
      <c r="V45" s="342"/>
      <c r="W45" s="342"/>
      <c r="X45" s="342"/>
      <c r="Y45" s="342"/>
      <c r="Z45" s="342"/>
      <c r="AA45" s="342"/>
      <c r="AB45" s="342"/>
      <c r="AC45" s="343"/>
      <c r="AQ45" s="429"/>
    </row>
    <row r="46" spans="1:43" customFormat="1" ht="135.75" customHeight="1" x14ac:dyDescent="0.3">
      <c r="A46" s="748" t="s">
        <v>316</v>
      </c>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923"/>
      <c r="AQ46" s="429"/>
    </row>
    <row r="47" spans="1:43" customFormat="1" x14ac:dyDescent="0.3">
      <c r="A47" s="901" t="s">
        <v>285</v>
      </c>
      <c r="B47" s="901"/>
      <c r="C47" s="901"/>
      <c r="D47" s="901"/>
      <c r="E47" s="901"/>
      <c r="F47" s="901"/>
      <c r="G47" s="901"/>
      <c r="H47" s="322"/>
      <c r="I47" s="322"/>
      <c r="J47" s="322"/>
      <c r="K47" s="322"/>
      <c r="L47" s="322"/>
      <c r="M47" s="322"/>
      <c r="N47" s="322"/>
      <c r="O47" s="322"/>
      <c r="P47" s="322"/>
      <c r="Q47" s="322"/>
      <c r="R47" s="322"/>
      <c r="S47" s="322"/>
      <c r="T47" s="322"/>
      <c r="U47" s="322"/>
      <c r="V47" s="322"/>
      <c r="W47" s="322"/>
      <c r="X47" s="322"/>
      <c r="Y47" s="322"/>
      <c r="Z47" s="322"/>
      <c r="AA47" s="322"/>
      <c r="AB47" s="322"/>
      <c r="AC47" s="322"/>
      <c r="AQ47" s="429"/>
    </row>
    <row r="48" spans="1:43" customFormat="1" ht="172.15" customHeight="1" x14ac:dyDescent="0.3">
      <c r="A48" s="729" t="s">
        <v>317</v>
      </c>
      <c r="B48" s="730"/>
      <c r="C48" s="730"/>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1"/>
      <c r="AQ48" s="429"/>
    </row>
    <row r="49" spans="1:43" customFormat="1" ht="72" customHeight="1" x14ac:dyDescent="0.3">
      <c r="A49" s="924" t="s">
        <v>228</v>
      </c>
      <c r="B49" s="925"/>
      <c r="C49" s="925"/>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6"/>
      <c r="AQ49" s="429"/>
    </row>
    <row r="50" spans="1:43" customFormat="1" x14ac:dyDescent="0.3">
      <c r="A50" s="901" t="s">
        <v>285</v>
      </c>
      <c r="B50" s="901"/>
      <c r="C50" s="901"/>
      <c r="D50" s="901"/>
      <c r="E50" s="901"/>
      <c r="F50" s="901"/>
      <c r="G50" s="901"/>
      <c r="H50" s="322"/>
      <c r="I50" s="322"/>
      <c r="J50" s="322"/>
      <c r="K50" s="322"/>
      <c r="L50" s="322"/>
      <c r="M50" s="322"/>
      <c r="N50" s="322"/>
      <c r="O50" s="322"/>
      <c r="P50" s="322"/>
      <c r="Q50" s="322"/>
      <c r="R50" s="322"/>
      <c r="S50" s="322"/>
      <c r="T50" s="322"/>
      <c r="U50" s="322"/>
      <c r="V50" s="322"/>
      <c r="W50" s="322"/>
      <c r="X50" s="322"/>
      <c r="Y50" s="322"/>
      <c r="Z50" s="322"/>
      <c r="AA50" s="322"/>
      <c r="AB50" s="322"/>
      <c r="AC50" s="322"/>
      <c r="AQ50" s="429"/>
    </row>
    <row r="51" spans="1:43" customFormat="1" ht="409.15" customHeight="1" x14ac:dyDescent="0.3">
      <c r="A51" s="801" t="s">
        <v>318</v>
      </c>
      <c r="B51" s="802"/>
      <c r="C51" s="802"/>
      <c r="D51" s="802"/>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911"/>
      <c r="AQ51" s="429"/>
    </row>
    <row r="52" spans="1:43" customFormat="1" ht="69.75" customHeight="1" x14ac:dyDescent="0.3">
      <c r="A52" s="927" t="s">
        <v>221</v>
      </c>
      <c r="B52" s="928"/>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9"/>
      <c r="AQ52" s="429"/>
    </row>
    <row r="53" spans="1:43" customFormat="1" x14ac:dyDescent="0.3">
      <c r="A53" s="901" t="s">
        <v>285</v>
      </c>
      <c r="B53" s="901"/>
      <c r="C53" s="901"/>
      <c r="D53" s="901"/>
      <c r="E53" s="901"/>
      <c r="F53" s="901"/>
      <c r="G53" s="901"/>
      <c r="H53" s="322"/>
      <c r="I53" s="322"/>
      <c r="J53" s="322"/>
      <c r="K53" s="322"/>
      <c r="L53" s="322"/>
      <c r="M53" s="322"/>
      <c r="N53" s="322"/>
      <c r="O53" s="322"/>
      <c r="P53" s="322"/>
      <c r="Q53" s="322"/>
      <c r="R53" s="322"/>
      <c r="S53" s="322"/>
      <c r="T53" s="322"/>
      <c r="U53" s="322"/>
      <c r="V53" s="322"/>
      <c r="W53" s="322"/>
      <c r="X53" s="322"/>
      <c r="Y53" s="322"/>
      <c r="Z53" s="322"/>
      <c r="AA53" s="322"/>
      <c r="AB53" s="322"/>
      <c r="AC53" s="322"/>
      <c r="AQ53" s="429"/>
    </row>
    <row r="54" spans="1:43" customFormat="1" ht="129.75" customHeight="1" x14ac:dyDescent="0.3">
      <c r="A54" s="917" t="s">
        <v>319</v>
      </c>
      <c r="B54" s="918"/>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9"/>
      <c r="AQ54" s="429"/>
    </row>
    <row r="55" spans="1:43" x14ac:dyDescent="0.3">
      <c r="A55" s="902" t="s">
        <v>285</v>
      </c>
      <c r="B55" s="902"/>
      <c r="C55" s="902"/>
      <c r="D55" s="902"/>
      <c r="E55" s="902"/>
      <c r="F55" s="902"/>
      <c r="G55" s="902"/>
      <c r="H55" s="349"/>
      <c r="I55" s="349"/>
      <c r="J55" s="349"/>
      <c r="K55" s="349"/>
      <c r="L55" s="349"/>
      <c r="M55" s="349"/>
      <c r="N55" s="349"/>
      <c r="O55" s="349"/>
      <c r="P55" s="349"/>
      <c r="Q55" s="349"/>
      <c r="R55" s="349"/>
      <c r="S55" s="349"/>
      <c r="T55" s="349"/>
      <c r="U55" s="349"/>
      <c r="V55" s="349"/>
      <c r="W55" s="349"/>
      <c r="X55" s="349"/>
      <c r="Y55" s="349"/>
      <c r="Z55" s="349"/>
      <c r="AA55" s="349"/>
      <c r="AB55" s="349"/>
      <c r="AC55" s="349"/>
    </row>
    <row r="56" spans="1:43" ht="19.5" customHeight="1" x14ac:dyDescent="0.3">
      <c r="A56" s="850" t="s">
        <v>517</v>
      </c>
      <c r="B56" s="850"/>
      <c r="C56" s="850"/>
      <c r="D56" s="850"/>
      <c r="E56" s="850"/>
      <c r="F56" s="850"/>
      <c r="G56" s="850"/>
      <c r="H56" s="850"/>
      <c r="I56" s="850"/>
      <c r="J56" s="850"/>
      <c r="K56" s="850"/>
      <c r="L56" s="850"/>
      <c r="M56" s="850"/>
      <c r="N56" s="850"/>
      <c r="O56" s="850"/>
      <c r="P56" s="850"/>
      <c r="Q56" s="850"/>
      <c r="R56" s="850"/>
      <c r="S56" s="850"/>
      <c r="T56" s="850"/>
      <c r="U56" s="850"/>
      <c r="V56" s="850"/>
      <c r="W56" s="850"/>
      <c r="X56" s="850"/>
      <c r="Y56" s="850"/>
      <c r="Z56" s="850"/>
      <c r="AA56" s="850"/>
      <c r="AB56" s="850"/>
      <c r="AC56" s="850"/>
    </row>
    <row r="57" spans="1:43" x14ac:dyDescent="0.3">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row>
    <row r="58" spans="1:43" ht="81.75" customHeight="1" x14ac:dyDescent="0.3">
      <c r="A58" s="917" t="s">
        <v>516</v>
      </c>
      <c r="B58" s="918"/>
      <c r="C58" s="91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9"/>
    </row>
    <row r="59" spans="1:43" x14ac:dyDescent="0.3">
      <c r="A59" s="894" t="s">
        <v>285</v>
      </c>
      <c r="B59" s="894"/>
      <c r="C59" s="894"/>
      <c r="D59" s="894"/>
      <c r="E59" s="894"/>
      <c r="F59" s="894"/>
      <c r="G59" s="894"/>
      <c r="H59" s="416"/>
      <c r="I59" s="416"/>
      <c r="J59" s="416"/>
      <c r="K59" s="416"/>
      <c r="L59" s="416"/>
      <c r="M59" s="416"/>
      <c r="N59" s="416"/>
      <c r="O59" s="416"/>
      <c r="P59" s="416"/>
      <c r="Q59" s="416"/>
      <c r="R59" s="416"/>
      <c r="S59" s="416"/>
      <c r="T59" s="416"/>
      <c r="U59" s="416"/>
      <c r="V59" s="416"/>
      <c r="W59" s="416"/>
      <c r="X59" s="416"/>
      <c r="Y59" s="416"/>
      <c r="Z59" s="416"/>
      <c r="AA59" s="416"/>
      <c r="AB59" s="416"/>
      <c r="AC59" s="416"/>
    </row>
    <row r="60" spans="1:43" x14ac:dyDescent="0.3">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row>
    <row r="61" spans="1:43" x14ac:dyDescent="0.3">
      <c r="A61" s="323"/>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row>
    <row r="62" spans="1:43" x14ac:dyDescent="0.3">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row>
    <row r="63" spans="1:43" x14ac:dyDescent="0.3">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row>
    <row r="64" spans="1:43" x14ac:dyDescent="0.3">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row>
    <row r="65" spans="1:29" x14ac:dyDescent="0.3">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row>
    <row r="66" spans="1:29" x14ac:dyDescent="0.3">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row>
    <row r="67" spans="1:29" x14ac:dyDescent="0.3">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row>
    <row r="68" spans="1:29" x14ac:dyDescent="0.3">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row>
    <row r="69" spans="1:29" x14ac:dyDescent="0.3">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row>
    <row r="70" spans="1:29" x14ac:dyDescent="0.3">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row>
    <row r="71" spans="1:29" x14ac:dyDescent="0.3">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row>
    <row r="72" spans="1:29" x14ac:dyDescent="0.3">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row>
    <row r="73" spans="1:29" x14ac:dyDescent="0.3">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row>
    <row r="74" spans="1:29" x14ac:dyDescent="0.3">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row>
    <row r="75" spans="1:29" x14ac:dyDescent="0.3">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row>
    <row r="76" spans="1:29" x14ac:dyDescent="0.3">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row>
    <row r="77" spans="1:29" x14ac:dyDescent="0.3">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row>
    <row r="78" spans="1:29" x14ac:dyDescent="0.3">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row>
    <row r="79" spans="1:29" x14ac:dyDescent="0.3">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row>
    <row r="80" spans="1:29" x14ac:dyDescent="0.3">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row>
    <row r="81" spans="1:29" x14ac:dyDescent="0.3">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row>
    <row r="82" spans="1:29" x14ac:dyDescent="0.3">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row>
    <row r="83" spans="1:29" x14ac:dyDescent="0.3">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row>
    <row r="84" spans="1:29" x14ac:dyDescent="0.3">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row>
    <row r="85" spans="1:29" x14ac:dyDescent="0.3">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row>
    <row r="86" spans="1:29" x14ac:dyDescent="0.3">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row>
    <row r="87" spans="1:29" x14ac:dyDescent="0.3">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row>
    <row r="88" spans="1:29" x14ac:dyDescent="0.3">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row>
    <row r="89" spans="1:29" x14ac:dyDescent="0.3">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row>
    <row r="90" spans="1:29" x14ac:dyDescent="0.3">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row>
    <row r="91" spans="1:29" x14ac:dyDescent="0.3">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row>
    <row r="92" spans="1:29" x14ac:dyDescent="0.3">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row>
    <row r="93" spans="1:29" x14ac:dyDescent="0.3">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row>
    <row r="94" spans="1:29" x14ac:dyDescent="0.3">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row>
    <row r="95" spans="1:29" x14ac:dyDescent="0.3">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row>
    <row r="96" spans="1:29" x14ac:dyDescent="0.3">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row>
    <row r="97" spans="1:29" x14ac:dyDescent="0.3">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row>
    <row r="98" spans="1:29" x14ac:dyDescent="0.3">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row>
    <row r="99" spans="1:29" x14ac:dyDescent="0.3">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row>
    <row r="100" spans="1:29" x14ac:dyDescent="0.3">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row>
    <row r="101" spans="1:29" x14ac:dyDescent="0.3">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row>
    <row r="102" spans="1:29" x14ac:dyDescent="0.3">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row>
    <row r="103" spans="1:29" x14ac:dyDescent="0.3">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row>
    <row r="104" spans="1:29" x14ac:dyDescent="0.3">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row>
    <row r="105" spans="1:29" x14ac:dyDescent="0.3">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row>
    <row r="106" spans="1:29" x14ac:dyDescent="0.3">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row>
    <row r="107" spans="1:29" x14ac:dyDescent="0.3">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row>
    <row r="108" spans="1:29" x14ac:dyDescent="0.3">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row>
    <row r="109" spans="1:29" x14ac:dyDescent="0.3">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row>
    <row r="110" spans="1:29" x14ac:dyDescent="0.3">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row>
    <row r="111" spans="1:29" x14ac:dyDescent="0.3">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row>
    <row r="112" spans="1:29" x14ac:dyDescent="0.3">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row>
    <row r="113" spans="1:29" x14ac:dyDescent="0.3">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row>
    <row r="114" spans="1:29" x14ac:dyDescent="0.3">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row>
    <row r="115" spans="1:29" x14ac:dyDescent="0.3">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row>
    <row r="116" spans="1:29" x14ac:dyDescent="0.3">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row>
    <row r="117" spans="1:29" x14ac:dyDescent="0.3">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row>
    <row r="118" spans="1:29" x14ac:dyDescent="0.3">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row>
    <row r="119" spans="1:29" x14ac:dyDescent="0.3">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row>
    <row r="120" spans="1:29" x14ac:dyDescent="0.3">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row>
    <row r="121" spans="1:29" x14ac:dyDescent="0.3">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row>
    <row r="122" spans="1:29" x14ac:dyDescent="0.3">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row>
    <row r="123" spans="1:29" x14ac:dyDescent="0.3">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row>
    <row r="124" spans="1:29" x14ac:dyDescent="0.3">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row>
    <row r="125" spans="1:29" x14ac:dyDescent="0.3">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row>
    <row r="126" spans="1:29" x14ac:dyDescent="0.3">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row>
    <row r="127" spans="1:29" x14ac:dyDescent="0.3">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row>
    <row r="128" spans="1:29" x14ac:dyDescent="0.3">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row>
    <row r="129" spans="1:29" x14ac:dyDescent="0.3">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row>
    <row r="130" spans="1:29" x14ac:dyDescent="0.3">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row>
    <row r="131" spans="1:29" x14ac:dyDescent="0.3">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row>
    <row r="132" spans="1:29" x14ac:dyDescent="0.3">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row>
    <row r="133" spans="1:29" x14ac:dyDescent="0.3">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row>
    <row r="134" spans="1:29" x14ac:dyDescent="0.3">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row>
    <row r="135" spans="1:29" x14ac:dyDescent="0.3">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row>
    <row r="136" spans="1:29" x14ac:dyDescent="0.3">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row>
    <row r="137" spans="1:29" x14ac:dyDescent="0.3">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row>
    <row r="138" spans="1:29" x14ac:dyDescent="0.3">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row>
    <row r="139" spans="1:29" x14ac:dyDescent="0.3">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row>
    <row r="140" spans="1:29" x14ac:dyDescent="0.3">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row>
    <row r="141" spans="1:29" x14ac:dyDescent="0.3">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row>
    <row r="142" spans="1:29" x14ac:dyDescent="0.3">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row>
    <row r="143" spans="1:29" x14ac:dyDescent="0.3">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row>
    <row r="144" spans="1:29" x14ac:dyDescent="0.3">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row>
    <row r="145" spans="1:29" x14ac:dyDescent="0.3">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row>
    <row r="146" spans="1:29" x14ac:dyDescent="0.3">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row>
    <row r="147" spans="1:29" x14ac:dyDescent="0.3">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row>
    <row r="148" spans="1:29" x14ac:dyDescent="0.3">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row>
    <row r="149" spans="1:29" x14ac:dyDescent="0.3">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row>
    <row r="150" spans="1:29" x14ac:dyDescent="0.3">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row>
    <row r="151" spans="1:29" x14ac:dyDescent="0.3">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row>
    <row r="152" spans="1:29" x14ac:dyDescent="0.3">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row>
    <row r="153" spans="1:29" x14ac:dyDescent="0.3">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row>
    <row r="154" spans="1:29" x14ac:dyDescent="0.3">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row>
    <row r="155" spans="1:29" x14ac:dyDescent="0.3">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row>
    <row r="156" spans="1:29" x14ac:dyDescent="0.3">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row>
    <row r="157" spans="1:29" x14ac:dyDescent="0.3">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row>
    <row r="158" spans="1:29" x14ac:dyDescent="0.3">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row>
    <row r="159" spans="1:29" x14ac:dyDescent="0.3">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row>
    <row r="160" spans="1:29" x14ac:dyDescent="0.3">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row>
    <row r="161" spans="1:29" x14ac:dyDescent="0.3">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row>
    <row r="162" spans="1:29" x14ac:dyDescent="0.3">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row>
    <row r="163" spans="1:29" x14ac:dyDescent="0.3">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row>
    <row r="164" spans="1:29" x14ac:dyDescent="0.3">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row>
    <row r="165" spans="1:29" x14ac:dyDescent="0.3">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row>
    <row r="166" spans="1:29" x14ac:dyDescent="0.3">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row>
    <row r="167" spans="1:29" x14ac:dyDescent="0.3">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row>
    <row r="168" spans="1:29" x14ac:dyDescent="0.3">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row>
    <row r="169" spans="1:29" x14ac:dyDescent="0.3">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row>
    <row r="170" spans="1:29" x14ac:dyDescent="0.3">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row>
    <row r="171" spans="1:29" x14ac:dyDescent="0.3">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row>
    <row r="172" spans="1:29" x14ac:dyDescent="0.3">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row>
    <row r="173" spans="1:29" x14ac:dyDescent="0.3">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row>
    <row r="174" spans="1:29" x14ac:dyDescent="0.3">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row>
    <row r="175" spans="1:29" x14ac:dyDescent="0.3">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row>
    <row r="176" spans="1:29" x14ac:dyDescent="0.3">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row>
    <row r="177" spans="1:29" x14ac:dyDescent="0.3">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row>
    <row r="178" spans="1:29" x14ac:dyDescent="0.3">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row>
    <row r="179" spans="1:29" x14ac:dyDescent="0.3">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row>
    <row r="180" spans="1:29" x14ac:dyDescent="0.3">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row>
    <row r="181" spans="1:29" x14ac:dyDescent="0.3">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row>
    <row r="182" spans="1:29" x14ac:dyDescent="0.3">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row>
    <row r="183" spans="1:29" x14ac:dyDescent="0.3">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row>
    <row r="184" spans="1:29" x14ac:dyDescent="0.3">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row>
    <row r="185" spans="1:29" x14ac:dyDescent="0.3">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row>
    <row r="186" spans="1:29" x14ac:dyDescent="0.3">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row>
    <row r="187" spans="1:29" x14ac:dyDescent="0.3">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row>
    <row r="188" spans="1:29" x14ac:dyDescent="0.3">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row>
    <row r="189" spans="1:29" x14ac:dyDescent="0.3">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row>
    <row r="190" spans="1:29" x14ac:dyDescent="0.3">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row>
    <row r="191" spans="1:29" x14ac:dyDescent="0.3">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row>
  </sheetData>
  <sheetProtection algorithmName="SHA-512" hashValue="Kve2SEYFBoJZXJdKPFtzIDJGwjsxG4c7jYaq9eqIzjEu6/zv2tSJbe4zIsOdm7rUx/enMJsCAXQ/9vg5lwNMmA==" saltValue="doTr1u8BVGdWDjaI5nJJEA==" spinCount="100000" sheet="1" objects="1" scenarios="1"/>
  <mergeCells count="51">
    <mergeCell ref="A23:AC23"/>
    <mergeCell ref="A54:AC54"/>
    <mergeCell ref="A43:AC43"/>
    <mergeCell ref="A46:AC46"/>
    <mergeCell ref="A48:AC48"/>
    <mergeCell ref="A49:AC49"/>
    <mergeCell ref="A51:AC51"/>
    <mergeCell ref="A52:AC52"/>
    <mergeCell ref="A44:AC44"/>
    <mergeCell ref="A42:AC42"/>
    <mergeCell ref="A25:AC25"/>
    <mergeCell ref="A27:AC27"/>
    <mergeCell ref="A34:G34"/>
    <mergeCell ref="A40:G40"/>
    <mergeCell ref="A28:AC28"/>
    <mergeCell ref="A29:AC29"/>
    <mergeCell ref="A31:AC31"/>
    <mergeCell ref="A56:AC56"/>
    <mergeCell ref="A58:AC58"/>
    <mergeCell ref="A30:G30"/>
    <mergeCell ref="A32:G32"/>
    <mergeCell ref="A36:G36"/>
    <mergeCell ref="A33:AC33"/>
    <mergeCell ref="A35:AC35"/>
    <mergeCell ref="AE2:AQ2"/>
    <mergeCell ref="AE3:AQ3"/>
    <mergeCell ref="AE4:AQ4"/>
    <mergeCell ref="AE5:AQ5"/>
    <mergeCell ref="AE6:AQ6"/>
    <mergeCell ref="A9:AC9"/>
    <mergeCell ref="A13:AC13"/>
    <mergeCell ref="A15:AC15"/>
    <mergeCell ref="A17:AC17"/>
    <mergeCell ref="A18:AC18"/>
    <mergeCell ref="A16:AC16"/>
    <mergeCell ref="A59:G59"/>
    <mergeCell ref="B20:AC20"/>
    <mergeCell ref="A21:AC21"/>
    <mergeCell ref="A22:AC22"/>
    <mergeCell ref="A11:AC11"/>
    <mergeCell ref="A19:AC19"/>
    <mergeCell ref="A53:G53"/>
    <mergeCell ref="A55:G55"/>
    <mergeCell ref="A45:G45"/>
    <mergeCell ref="A47:G47"/>
    <mergeCell ref="A50:G50"/>
    <mergeCell ref="A37:AC37"/>
    <mergeCell ref="A38:AC38"/>
    <mergeCell ref="A39:AC39"/>
    <mergeCell ref="A41:AC41"/>
    <mergeCell ref="A26:G26"/>
  </mergeCells>
  <hyperlinks>
    <hyperlink ref="A49" r:id="rId1" display="Ergänzende Information zum Deutschen Nachhaltigkeitskodex (DNK): Der DNK ist ein Standard für Transparenz über Nachhaltigkeitsmanagement von Unternehmen. Weitere Informationen s. unter http://www.deutscher-nachhaltigkeitskodex.de/de/startseite.html"/>
    <hyperlink ref="A23:AC23" r:id="rId2" display="Weitere hilfreiche Informationen zum Querschnittsziel Nachhaltige Entwicklung finden Sie auf der EFRE-Internetseite 2021-27.efre-bw.de"/>
    <hyperlink ref="A45" location="_7_Transportaufkommen" display="Zurück zum Fragenkatalog"/>
    <hyperlink ref="A47" location="_8_Aufbau_Wissen" display="Zurück zum Fragenkatalog"/>
    <hyperlink ref="A50" location="_9_UmweltfreundlicheBeschaffung" display="Zurück zum Fragenkatalog"/>
    <hyperlink ref="A53" location="_10_UmweltwirkungAnstoßen" display="Zurück zum Fragenkatalog"/>
    <hyperlink ref="A55" location="_11_Indirekte_Wirkungen_Keine" display="Zurück zum Fragenkatalog"/>
    <hyperlink ref="A45:G45" location="Transport7" display="Zurück zum Fragenkatalog"/>
    <hyperlink ref="A47:G47" location="Umweltwissen8" display="Zurück zum Fragenkatalog"/>
    <hyperlink ref="A50:G50" location="Beschaffung9" display="Zurück zum Fragenkatalog"/>
    <hyperlink ref="A55:G55" location="Indirekte_Wirkungen" display="Zurück zum Fragenkatalog"/>
    <hyperlink ref="A53:G53" location="Konsum10" display="Zurück zum Fragenkatalog"/>
    <hyperlink ref="A59:G59" location="Diversity_Management" display="Zurück zum Fragenkatalog"/>
  </hyperlinks>
  <pageMargins left="0.31496062992125984" right="0.31496062992125984" top="0.19685039370078741" bottom="0.39370078740157483" header="0" footer="0.19685039370078741"/>
  <pageSetup paperSize="9" fitToHeight="0" orientation="portrait" r:id="rId3"/>
  <headerFooter differentFirst="1">
    <oddFooter>&amp;C&amp;P</oddFooter>
    <firstFooter>&amp;LFormularstand: 25.08.2021&amp;C&amp;P</firstFooter>
  </headerFooter>
  <rowBreaks count="2" manualBreakCount="2">
    <brk id="21" max="28" man="1"/>
    <brk id="47" max="28" man="1"/>
  </rowBreaks>
  <colBreaks count="1" manualBreakCount="1">
    <brk id="37"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0"/>
  <sheetViews>
    <sheetView showGridLines="0" topLeftCell="C1" zoomScale="60" zoomScaleNormal="60" zoomScaleSheetLayoutView="100" zoomScalePageLayoutView="55" workbookViewId="0">
      <selection activeCell="A12" sqref="A12:J12"/>
    </sheetView>
  </sheetViews>
  <sheetFormatPr baseColWidth="10" defaultRowHeight="12.5" x14ac:dyDescent="0.25"/>
  <cols>
    <col min="1" max="1" width="4.5" style="7" customWidth="1"/>
    <col min="2" max="2" width="5.58203125" style="7" customWidth="1"/>
    <col min="3" max="3" width="0.75" style="7" customWidth="1"/>
    <col min="4" max="4" width="6.5" style="8" customWidth="1"/>
    <col min="5" max="5" width="18.582031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83203125" style="7" hidden="1" customWidth="1"/>
    <col min="19" max="19" width="3.33203125" style="7" hidden="1" customWidth="1"/>
    <col min="20" max="22" width="10" style="7" hidden="1" customWidth="1"/>
    <col min="23" max="23" width="3" style="7" hidden="1" customWidth="1"/>
    <col min="24" max="24" width="11" style="7" hidden="1" customWidth="1"/>
    <col min="25" max="258" width="11" style="7"/>
    <col min="259" max="259" width="4.5" style="7" customWidth="1"/>
    <col min="260" max="260" width="11" style="7" customWidth="1"/>
    <col min="261" max="261" width="0.75" style="7" customWidth="1"/>
    <col min="262" max="262" width="6.5" style="7" customWidth="1"/>
    <col min="263" max="263" width="18.582031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83203125" style="7" customWidth="1"/>
    <col min="275" max="275" width="3.3320312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582031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83203125" style="7" customWidth="1"/>
    <col min="531" max="531" width="3.3320312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582031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83203125" style="7" customWidth="1"/>
    <col min="787" max="787" width="3.3320312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582031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83203125" style="7" customWidth="1"/>
    <col min="1043" max="1043" width="3.3320312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582031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83203125" style="7" customWidth="1"/>
    <col min="1299" max="1299" width="3.3320312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582031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83203125" style="7" customWidth="1"/>
    <col min="1555" max="1555" width="3.3320312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582031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83203125" style="7" customWidth="1"/>
    <col min="1811" max="1811" width="3.3320312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582031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83203125" style="7" customWidth="1"/>
    <col min="2067" max="2067" width="3.3320312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582031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83203125" style="7" customWidth="1"/>
    <col min="2323" max="2323" width="3.3320312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582031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83203125" style="7" customWidth="1"/>
    <col min="2579" max="2579" width="3.3320312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582031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83203125" style="7" customWidth="1"/>
    <col min="2835" max="2835" width="3.3320312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582031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83203125" style="7" customWidth="1"/>
    <col min="3091" max="3091" width="3.3320312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582031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83203125" style="7" customWidth="1"/>
    <col min="3347" max="3347" width="3.3320312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582031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83203125" style="7" customWidth="1"/>
    <col min="3603" max="3603" width="3.3320312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582031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83203125" style="7" customWidth="1"/>
    <col min="3859" max="3859" width="3.3320312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582031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83203125" style="7" customWidth="1"/>
    <col min="4115" max="4115" width="3.3320312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582031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83203125" style="7" customWidth="1"/>
    <col min="4371" max="4371" width="3.3320312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582031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83203125" style="7" customWidth="1"/>
    <col min="4627" max="4627" width="3.3320312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582031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83203125" style="7" customWidth="1"/>
    <col min="4883" max="4883" width="3.3320312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582031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83203125" style="7" customWidth="1"/>
    <col min="5139" max="5139" width="3.3320312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582031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83203125" style="7" customWidth="1"/>
    <col min="5395" max="5395" width="3.3320312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582031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83203125" style="7" customWidth="1"/>
    <col min="5651" max="5651" width="3.3320312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582031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83203125" style="7" customWidth="1"/>
    <col min="5907" max="5907" width="3.3320312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582031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83203125" style="7" customWidth="1"/>
    <col min="6163" max="6163" width="3.3320312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582031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83203125" style="7" customWidth="1"/>
    <col min="6419" max="6419" width="3.3320312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582031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83203125" style="7" customWidth="1"/>
    <col min="6675" max="6675" width="3.3320312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582031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83203125" style="7" customWidth="1"/>
    <col min="6931" max="6931" width="3.3320312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582031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83203125" style="7" customWidth="1"/>
    <col min="7187" max="7187" width="3.3320312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582031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83203125" style="7" customWidth="1"/>
    <col min="7443" max="7443" width="3.3320312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582031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83203125" style="7" customWidth="1"/>
    <col min="7699" max="7699" width="3.3320312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582031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83203125" style="7" customWidth="1"/>
    <col min="7955" max="7955" width="3.3320312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582031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83203125" style="7" customWidth="1"/>
    <col min="8211" max="8211" width="3.3320312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582031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83203125" style="7" customWidth="1"/>
    <col min="8467" max="8467" width="3.3320312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582031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83203125" style="7" customWidth="1"/>
    <col min="8723" max="8723" width="3.3320312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582031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83203125" style="7" customWidth="1"/>
    <col min="8979" max="8979" width="3.3320312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582031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83203125" style="7" customWidth="1"/>
    <col min="9235" max="9235" width="3.3320312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582031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83203125" style="7" customWidth="1"/>
    <col min="9491" max="9491" width="3.3320312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582031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83203125" style="7" customWidth="1"/>
    <col min="9747" max="9747" width="3.3320312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582031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83203125" style="7" customWidth="1"/>
    <col min="10003" max="10003" width="3.3320312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582031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83203125" style="7" customWidth="1"/>
    <col min="10259" max="10259" width="3.3320312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582031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83203125" style="7" customWidth="1"/>
    <col min="10515" max="10515" width="3.3320312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582031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83203125" style="7" customWidth="1"/>
    <col min="10771" max="10771" width="3.3320312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582031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83203125" style="7" customWidth="1"/>
    <col min="11027" max="11027" width="3.3320312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582031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83203125" style="7" customWidth="1"/>
    <col min="11283" max="11283" width="3.3320312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582031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83203125" style="7" customWidth="1"/>
    <col min="11539" max="11539" width="3.3320312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582031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83203125" style="7" customWidth="1"/>
    <col min="11795" max="11795" width="3.3320312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582031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83203125" style="7" customWidth="1"/>
    <col min="12051" max="12051" width="3.3320312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582031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83203125" style="7" customWidth="1"/>
    <col min="12307" max="12307" width="3.3320312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582031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83203125" style="7" customWidth="1"/>
    <col min="12563" max="12563" width="3.3320312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582031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83203125" style="7" customWidth="1"/>
    <col min="12819" max="12819" width="3.3320312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582031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83203125" style="7" customWidth="1"/>
    <col min="13075" max="13075" width="3.3320312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582031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83203125" style="7" customWidth="1"/>
    <col min="13331" max="13331" width="3.3320312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582031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83203125" style="7" customWidth="1"/>
    <col min="13587" max="13587" width="3.3320312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582031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83203125" style="7" customWidth="1"/>
    <col min="13843" max="13843" width="3.3320312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582031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83203125" style="7" customWidth="1"/>
    <col min="14099" max="14099" width="3.3320312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582031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83203125" style="7" customWidth="1"/>
    <col min="14355" max="14355" width="3.3320312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582031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83203125" style="7" customWidth="1"/>
    <col min="14611" max="14611" width="3.3320312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582031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83203125" style="7" customWidth="1"/>
    <col min="14867" max="14867" width="3.3320312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582031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83203125" style="7" customWidth="1"/>
    <col min="15123" max="15123" width="3.3320312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582031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83203125" style="7" customWidth="1"/>
    <col min="15379" max="15379" width="3.3320312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582031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83203125" style="7" customWidth="1"/>
    <col min="15635" max="15635" width="3.3320312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582031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83203125" style="7" customWidth="1"/>
    <col min="15891" max="15891" width="3.3320312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582031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83203125" style="7" customWidth="1"/>
    <col min="16147" max="16147" width="3.33203125" style="7" customWidth="1"/>
    <col min="16148" max="16150" width="10" style="7" customWidth="1"/>
    <col min="16151" max="16384" width="11" style="7"/>
  </cols>
  <sheetData>
    <row r="1" spans="1:20" ht="13" x14ac:dyDescent="0.3">
      <c r="K1" s="214" t="s">
        <v>104</v>
      </c>
      <c r="L1" s="215"/>
      <c r="M1" s="215"/>
      <c r="N1" s="215"/>
      <c r="O1" s="215"/>
      <c r="P1" s="215"/>
      <c r="Q1" s="215"/>
      <c r="R1" s="215"/>
      <c r="S1" s="215"/>
      <c r="T1" s="215"/>
    </row>
    <row r="2" spans="1:20" x14ac:dyDescent="0.25">
      <c r="K2" s="215"/>
      <c r="L2" s="215"/>
      <c r="M2" s="215"/>
      <c r="N2" s="215"/>
      <c r="O2" s="215"/>
      <c r="P2" s="215"/>
      <c r="Q2" s="215"/>
      <c r="R2" s="215"/>
      <c r="S2" s="215"/>
      <c r="T2" s="215"/>
    </row>
    <row r="3" spans="1:20" x14ac:dyDescent="0.25">
      <c r="K3" s="215"/>
      <c r="L3" s="215"/>
      <c r="M3" s="215"/>
      <c r="N3" s="215"/>
      <c r="O3" s="215"/>
      <c r="P3" s="215"/>
      <c r="Q3" s="215"/>
      <c r="R3" s="215"/>
      <c r="S3" s="215"/>
      <c r="T3" s="215"/>
    </row>
    <row r="4" spans="1:20" x14ac:dyDescent="0.25">
      <c r="K4" s="215"/>
      <c r="L4" s="215"/>
      <c r="M4" s="215"/>
      <c r="N4" s="215"/>
      <c r="O4" s="215"/>
      <c r="P4" s="215"/>
      <c r="Q4" s="215"/>
      <c r="R4" s="215"/>
      <c r="S4" s="215"/>
      <c r="T4" s="215"/>
    </row>
    <row r="5" spans="1:20" x14ac:dyDescent="0.25">
      <c r="K5" s="215"/>
      <c r="L5" s="215"/>
      <c r="M5" s="215"/>
      <c r="N5" s="215"/>
      <c r="O5" s="215"/>
      <c r="P5" s="215"/>
      <c r="Q5" s="215"/>
      <c r="R5" s="215"/>
      <c r="S5" s="215"/>
      <c r="T5" s="215"/>
    </row>
    <row r="6" spans="1:20" x14ac:dyDescent="0.25">
      <c r="K6" s="215"/>
      <c r="L6" s="215"/>
      <c r="M6" s="215"/>
      <c r="N6" s="215"/>
      <c r="O6" s="215"/>
      <c r="P6" s="215"/>
      <c r="Q6" s="215"/>
      <c r="R6" s="215"/>
      <c r="S6" s="215"/>
      <c r="T6" s="215"/>
    </row>
    <row r="7" spans="1:20" x14ac:dyDescent="0.25">
      <c r="K7" s="215"/>
      <c r="L7" s="215"/>
      <c r="M7" s="215"/>
      <c r="N7" s="215"/>
      <c r="O7" s="215"/>
      <c r="P7" s="215"/>
      <c r="Q7" s="215"/>
      <c r="R7" s="215"/>
      <c r="S7" s="215"/>
      <c r="T7" s="215"/>
    </row>
    <row r="8" spans="1:20" x14ac:dyDescent="0.25">
      <c r="K8" s="215"/>
      <c r="L8" s="215"/>
      <c r="M8" s="215"/>
      <c r="N8" s="215"/>
      <c r="O8" s="215"/>
      <c r="P8" s="215"/>
      <c r="Q8" s="215"/>
      <c r="R8" s="215"/>
      <c r="S8" s="215"/>
      <c r="T8" s="215"/>
    </row>
    <row r="9" spans="1:20" x14ac:dyDescent="0.25">
      <c r="K9" s="215"/>
      <c r="L9" s="215"/>
      <c r="M9" s="215"/>
      <c r="N9" s="215"/>
      <c r="O9" s="215"/>
      <c r="P9" s="215"/>
      <c r="Q9" s="215"/>
      <c r="R9" s="215"/>
      <c r="S9" s="215"/>
      <c r="T9" s="215"/>
    </row>
    <row r="10" spans="1:20" x14ac:dyDescent="0.25">
      <c r="K10" s="215"/>
      <c r="L10" s="215"/>
      <c r="M10" s="215"/>
      <c r="N10" s="215"/>
      <c r="O10" s="215"/>
      <c r="P10" s="215"/>
      <c r="Q10" s="215"/>
      <c r="R10" s="215"/>
      <c r="S10" s="215"/>
      <c r="T10" s="215"/>
    </row>
    <row r="11" spans="1:20" x14ac:dyDescent="0.25">
      <c r="K11" s="215"/>
      <c r="L11" s="215"/>
      <c r="M11" s="215"/>
      <c r="N11" s="215"/>
      <c r="O11" s="215"/>
      <c r="P11" s="215"/>
      <c r="Q11" s="215"/>
      <c r="R11" s="215"/>
      <c r="S11" s="215"/>
      <c r="T11" s="215"/>
    </row>
    <row r="12" spans="1:20" ht="14" x14ac:dyDescent="0.25">
      <c r="A12" s="977" t="s">
        <v>425</v>
      </c>
      <c r="B12" s="977"/>
      <c r="C12" s="977"/>
      <c r="D12" s="977"/>
      <c r="E12" s="977"/>
      <c r="F12" s="977"/>
      <c r="G12" s="977"/>
      <c r="H12" s="977"/>
      <c r="I12" s="977"/>
      <c r="J12" s="977"/>
      <c r="K12" s="216"/>
      <c r="L12" s="216"/>
      <c r="M12" s="216"/>
      <c r="N12" s="215"/>
      <c r="O12" s="215"/>
      <c r="P12" s="215"/>
      <c r="Q12" s="215"/>
      <c r="R12" s="215"/>
      <c r="S12" s="215"/>
      <c r="T12" s="215"/>
    </row>
    <row r="13" spans="1:20" s="218" customFormat="1" ht="33" customHeight="1" x14ac:dyDescent="0.4">
      <c r="A13" s="978" t="s">
        <v>208</v>
      </c>
      <c r="B13" s="978"/>
      <c r="C13" s="978"/>
      <c r="D13" s="978"/>
      <c r="E13" s="978"/>
      <c r="F13" s="978"/>
      <c r="G13" s="978"/>
      <c r="H13" s="978"/>
      <c r="I13" s="978"/>
      <c r="J13" s="978"/>
      <c r="K13" s="293"/>
      <c r="L13" s="293"/>
      <c r="M13" s="217"/>
      <c r="N13" s="215"/>
      <c r="O13" s="215"/>
      <c r="P13" s="215"/>
      <c r="Q13" s="217"/>
      <c r="R13" s="217"/>
      <c r="S13" s="217"/>
      <c r="T13" s="217"/>
    </row>
    <row r="14" spans="1:20" ht="12.75" customHeight="1" x14ac:dyDescent="0.25">
      <c r="A14" s="10"/>
      <c r="B14" s="10"/>
      <c r="C14" s="10"/>
      <c r="E14" s="10"/>
      <c r="K14" s="215"/>
      <c r="L14" s="215"/>
      <c r="M14" s="215"/>
      <c r="N14" s="215"/>
      <c r="O14" s="215"/>
      <c r="P14" s="215"/>
      <c r="Q14" s="215"/>
      <c r="R14" s="215"/>
      <c r="S14" s="215"/>
      <c r="T14" s="215"/>
    </row>
    <row r="15" spans="1:20" ht="91.5" customHeight="1" x14ac:dyDescent="0.25">
      <c r="A15" s="979" t="s">
        <v>0</v>
      </c>
      <c r="B15" s="289"/>
      <c r="C15" s="290"/>
      <c r="D15" s="982" t="s">
        <v>222</v>
      </c>
      <c r="E15" s="982"/>
      <c r="F15" s="982"/>
      <c r="G15" s="982"/>
      <c r="H15" s="982"/>
      <c r="I15" s="982"/>
      <c r="J15" s="983"/>
      <c r="K15" s="393"/>
      <c r="L15" s="393"/>
      <c r="M15" s="393"/>
      <c r="N15" s="215"/>
      <c r="O15" s="215"/>
      <c r="P15" s="215"/>
      <c r="Q15" s="215"/>
      <c r="R15" s="215"/>
      <c r="S15" s="215"/>
      <c r="T15" s="215"/>
    </row>
    <row r="16" spans="1:20" ht="19.5" hidden="1" customHeight="1" x14ac:dyDescent="0.25">
      <c r="A16" s="980"/>
      <c r="B16" s="291"/>
      <c r="C16" s="291"/>
      <c r="D16" s="291"/>
      <c r="E16" s="291"/>
      <c r="F16" s="291"/>
      <c r="G16" s="291"/>
      <c r="H16" s="291"/>
      <c r="I16" s="291"/>
      <c r="J16" s="292"/>
      <c r="K16" s="393"/>
      <c r="L16" s="393"/>
      <c r="M16" s="393"/>
      <c r="N16" s="215"/>
      <c r="O16" s="215"/>
      <c r="P16" s="215"/>
      <c r="Q16" s="215"/>
      <c r="R16" s="215"/>
      <c r="S16" s="215"/>
      <c r="T16" s="215"/>
    </row>
    <row r="17" spans="1:26" ht="54.75" customHeight="1" x14ac:dyDescent="0.25">
      <c r="A17" s="981"/>
      <c r="B17" s="319"/>
      <c r="C17" s="319"/>
      <c r="D17" s="984" t="s">
        <v>223</v>
      </c>
      <c r="E17" s="984"/>
      <c r="F17" s="984"/>
      <c r="G17" s="984"/>
      <c r="H17" s="984"/>
      <c r="I17" s="984"/>
      <c r="J17" s="985"/>
      <c r="K17" s="393"/>
      <c r="L17" s="393"/>
      <c r="M17" s="393"/>
      <c r="N17" s="215"/>
      <c r="O17" s="215"/>
      <c r="P17" s="215"/>
      <c r="Q17" s="215"/>
      <c r="R17" s="215"/>
      <c r="S17" s="215"/>
      <c r="T17" s="215"/>
    </row>
    <row r="18" spans="1:26" ht="13.5" hidden="1" customHeight="1" x14ac:dyDescent="0.25">
      <c r="A18" s="10"/>
      <c r="B18" s="10"/>
      <c r="C18" s="10"/>
      <c r="E18" s="10"/>
      <c r="K18" s="215"/>
      <c r="L18" s="215"/>
      <c r="M18" s="215"/>
      <c r="N18" s="215"/>
      <c r="O18" s="215"/>
      <c r="P18" s="215"/>
      <c r="Q18" s="215"/>
      <c r="R18" s="215"/>
      <c r="S18" s="215"/>
      <c r="T18" s="215"/>
    </row>
    <row r="19" spans="1:26" ht="27.75" customHeight="1" x14ac:dyDescent="0.3">
      <c r="A19" s="103"/>
      <c r="B19" s="12"/>
      <c r="C19" s="12"/>
      <c r="D19" s="103"/>
      <c r="E19" s="103"/>
      <c r="F19" s="20"/>
      <c r="G19" s="20"/>
      <c r="H19" s="20"/>
      <c r="I19" s="20"/>
      <c r="J19" s="114" t="s">
        <v>106</v>
      </c>
      <c r="K19" s="294"/>
      <c r="L19" s="294"/>
      <c r="M19" s="219"/>
      <c r="N19" s="215"/>
      <c r="O19" s="215"/>
      <c r="P19" s="215"/>
      <c r="Q19" s="215"/>
      <c r="R19" s="215"/>
      <c r="S19" s="215"/>
      <c r="T19" s="215"/>
    </row>
    <row r="20" spans="1:26" ht="28.5" customHeight="1" x14ac:dyDescent="0.25">
      <c r="A20" s="12" t="s">
        <v>105</v>
      </c>
      <c r="B20" s="287"/>
      <c r="C20" s="287"/>
      <c r="D20" s="287"/>
      <c r="E20" s="287"/>
      <c r="F20" s="300" t="str">
        <f>IF(J20="","",VLOOKUP(J20,Gewichtungsfaktoren!$A11:$F11,2,FALSE))</f>
        <v>Technologie-Transfermanagement (TTM) für Baden-Württemberg 2021-2027</v>
      </c>
      <c r="G20" s="287"/>
      <c r="H20" s="287"/>
      <c r="I20" s="287"/>
      <c r="J20" s="415">
        <v>7</v>
      </c>
      <c r="K20" s="295"/>
      <c r="L20" s="296" t="s">
        <v>165</v>
      </c>
      <c r="M20" s="215"/>
      <c r="N20" s="215"/>
      <c r="O20" s="215"/>
      <c r="P20" s="215"/>
      <c r="Q20" s="215"/>
      <c r="R20" s="215"/>
      <c r="S20" s="215"/>
      <c r="T20" s="215"/>
      <c r="Z20" s="425"/>
    </row>
    <row r="21" spans="1:26" ht="13.5" customHeight="1" x14ac:dyDescent="0.3">
      <c r="A21" s="15"/>
      <c r="B21" s="10"/>
      <c r="C21" s="10"/>
      <c r="E21" s="10"/>
      <c r="K21" s="215"/>
      <c r="L21" s="215"/>
      <c r="M21" s="215"/>
      <c r="N21" s="215"/>
      <c r="O21" s="215"/>
      <c r="P21" s="215"/>
      <c r="Q21" s="215"/>
      <c r="R21" s="215"/>
      <c r="S21" s="215"/>
      <c r="T21" s="215"/>
    </row>
    <row r="22" spans="1:26" ht="14.25" customHeight="1" x14ac:dyDescent="0.25">
      <c r="A22" s="18" t="s">
        <v>215</v>
      </c>
      <c r="B22" s="16"/>
      <c r="C22" s="16"/>
      <c r="D22" s="16"/>
      <c r="E22" s="16"/>
      <c r="F22" s="986" t="str">
        <f>IF(_Antragsteller="","",_Antragsteller)</f>
        <v/>
      </c>
      <c r="G22" s="987"/>
      <c r="H22" s="987"/>
      <c r="I22" s="987"/>
      <c r="J22" s="988"/>
      <c r="K22" s="297"/>
      <c r="L22" s="297"/>
      <c r="M22" s="215"/>
      <c r="N22" s="215"/>
      <c r="O22" s="215"/>
      <c r="P22" s="215"/>
      <c r="Q22" s="215"/>
      <c r="R22" s="215"/>
      <c r="S22" s="215"/>
      <c r="T22" s="215"/>
      <c r="U22" s="287"/>
      <c r="V22" s="287"/>
    </row>
    <row r="23" spans="1:26" ht="7.5" customHeight="1" x14ac:dyDescent="0.25">
      <c r="A23" s="17"/>
      <c r="B23" s="17"/>
      <c r="C23" s="17"/>
      <c r="D23" s="17"/>
      <c r="E23" s="17"/>
      <c r="F23" s="17"/>
      <c r="G23" s="17"/>
      <c r="K23" s="215"/>
      <c r="L23" s="215"/>
      <c r="M23" s="215"/>
      <c r="N23" s="215"/>
      <c r="O23" s="215"/>
      <c r="P23" s="215"/>
      <c r="Q23" s="215"/>
      <c r="R23" s="215"/>
      <c r="S23" s="215"/>
      <c r="T23" s="215"/>
    </row>
    <row r="24" spans="1:26" ht="15.75" customHeight="1" x14ac:dyDescent="0.25">
      <c r="B24" s="17"/>
      <c r="C24" s="17"/>
      <c r="D24" s="17"/>
      <c r="E24" s="17"/>
      <c r="F24" s="17"/>
      <c r="G24" s="17"/>
      <c r="K24" s="215"/>
      <c r="L24" s="215"/>
      <c r="M24" s="215"/>
      <c r="N24" s="215"/>
      <c r="O24" s="215"/>
      <c r="P24" s="215"/>
      <c r="Q24" s="215"/>
      <c r="R24" s="215"/>
      <c r="S24" s="215"/>
      <c r="T24" s="215"/>
    </row>
    <row r="25" spans="1:26" ht="15" customHeight="1" x14ac:dyDescent="0.3">
      <c r="A25" s="18" t="s">
        <v>216</v>
      </c>
      <c r="B25" s="288"/>
      <c r="C25" s="288"/>
      <c r="D25" s="288"/>
      <c r="E25" s="288"/>
      <c r="F25" s="986" t="str">
        <f>IF(_Projektbezeichnung="","",_Projektbezeichnung)</f>
        <v/>
      </c>
      <c r="G25" s="987"/>
      <c r="H25" s="987"/>
      <c r="I25" s="987"/>
      <c r="J25" s="988"/>
      <c r="K25" s="393"/>
      <c r="L25" s="393"/>
      <c r="M25" s="393"/>
      <c r="N25" s="215"/>
      <c r="O25" s="215"/>
      <c r="P25" s="215"/>
      <c r="Q25" s="215"/>
      <c r="R25" s="215"/>
      <c r="S25" s="215"/>
      <c r="T25" s="215"/>
      <c r="Z25" s="22"/>
    </row>
    <row r="26" spans="1:26" ht="9" customHeight="1" x14ac:dyDescent="0.25">
      <c r="A26" s="11"/>
      <c r="B26" s="11"/>
      <c r="C26" s="11"/>
      <c r="D26" s="11"/>
      <c r="E26" s="11"/>
      <c r="F26" s="11"/>
      <c r="G26" s="11"/>
      <c r="H26" s="14"/>
      <c r="I26" s="14"/>
      <c r="J26" s="19"/>
      <c r="K26" s="62"/>
      <c r="L26" s="62"/>
      <c r="M26" s="62"/>
      <c r="N26" s="215"/>
      <c r="O26" s="215"/>
      <c r="P26" s="215"/>
      <c r="Q26" s="215"/>
      <c r="R26" s="215"/>
      <c r="S26" s="215"/>
      <c r="T26" s="215"/>
    </row>
    <row r="27" spans="1:26" ht="20.25" customHeight="1" x14ac:dyDescent="0.3">
      <c r="A27" s="18" t="s">
        <v>179</v>
      </c>
      <c r="B27" s="19"/>
      <c r="C27" s="19"/>
      <c r="D27" s="24"/>
      <c r="E27" s="24"/>
      <c r="F27" s="92"/>
      <c r="G27" s="92"/>
      <c r="H27" s="19"/>
      <c r="I27" s="19"/>
      <c r="J27" s="25"/>
      <c r="K27" s="967" t="s">
        <v>107</v>
      </c>
      <c r="L27" s="968"/>
      <c r="M27" s="79"/>
      <c r="N27" s="214"/>
      <c r="O27" s="215"/>
      <c r="P27" s="215"/>
      <c r="Q27" s="215"/>
      <c r="R27" s="215"/>
      <c r="S27" s="215"/>
      <c r="T27" s="215"/>
    </row>
    <row r="28" spans="1:26" ht="30" hidden="1" customHeight="1" x14ac:dyDescent="0.3">
      <c r="A28" s="19"/>
      <c r="B28" s="22"/>
      <c r="D28" s="23" t="s">
        <v>108</v>
      </c>
      <c r="E28" s="24"/>
      <c r="F28" s="25"/>
      <c r="G28" s="25"/>
      <c r="H28" s="25"/>
      <c r="I28" s="25"/>
      <c r="J28" s="25"/>
      <c r="K28" s="969" t="s">
        <v>109</v>
      </c>
      <c r="L28" s="970"/>
      <c r="M28" s="393"/>
      <c r="N28" s="215"/>
      <c r="O28" s="215"/>
      <c r="P28" s="215"/>
      <c r="Q28" s="215"/>
      <c r="R28" s="215"/>
      <c r="S28" s="215"/>
      <c r="T28" s="215"/>
    </row>
    <row r="29" spans="1:26" ht="12.75" hidden="1" customHeight="1" x14ac:dyDescent="0.3">
      <c r="A29" s="19"/>
      <c r="B29" s="22"/>
      <c r="D29" s="285">
        <v>1</v>
      </c>
      <c r="E29" s="285">
        <v>2</v>
      </c>
      <c r="F29" s="971">
        <v>3</v>
      </c>
      <c r="G29" s="972"/>
      <c r="H29" s="391" t="s">
        <v>282</v>
      </c>
      <c r="I29" s="401" t="s">
        <v>283</v>
      </c>
      <c r="J29" s="285">
        <v>5</v>
      </c>
      <c r="K29" s="389"/>
      <c r="L29" s="390"/>
      <c r="M29" s="393"/>
      <c r="N29" s="215"/>
      <c r="O29" s="215"/>
      <c r="P29" s="215"/>
      <c r="Q29" s="215"/>
      <c r="R29" s="215"/>
      <c r="S29" s="215"/>
      <c r="T29" s="215"/>
    </row>
    <row r="30" spans="1:26" ht="65.25" hidden="1" customHeight="1" x14ac:dyDescent="0.3">
      <c r="A30" s="25"/>
      <c r="B30" s="25"/>
      <c r="C30" s="25"/>
      <c r="D30" s="394" t="s">
        <v>110</v>
      </c>
      <c r="E30" s="26" t="s">
        <v>111</v>
      </c>
      <c r="F30" s="973" t="s">
        <v>112</v>
      </c>
      <c r="G30" s="959"/>
      <c r="H30" s="397" t="s">
        <v>214</v>
      </c>
      <c r="I30" s="402" t="s">
        <v>284</v>
      </c>
      <c r="J30" s="286" t="s">
        <v>113</v>
      </c>
      <c r="K30" s="42" t="s">
        <v>114</v>
      </c>
      <c r="L30" s="43" t="s">
        <v>115</v>
      </c>
      <c r="M30" s="215"/>
      <c r="N30" s="214" t="s">
        <v>116</v>
      </c>
      <c r="O30" s="215"/>
      <c r="P30" s="215"/>
      <c r="Q30" s="215"/>
      <c r="R30" s="215"/>
      <c r="S30" s="215"/>
      <c r="T30" s="215"/>
    </row>
    <row r="31" spans="1:26" ht="17.149999999999999" hidden="1" customHeight="1" x14ac:dyDescent="0.25">
      <c r="A31" s="25"/>
      <c r="B31" s="25"/>
      <c r="C31" s="939"/>
      <c r="D31" s="28">
        <v>1</v>
      </c>
      <c r="E31" s="383" t="s">
        <v>117</v>
      </c>
      <c r="F31" s="958" t="s">
        <v>62</v>
      </c>
      <c r="G31" s="959"/>
      <c r="H31" s="308">
        <f>_1.1_Abwassermenge</f>
        <v>0</v>
      </c>
      <c r="I31" s="405">
        <f>_1.1_Abwassermenge</f>
        <v>0</v>
      </c>
      <c r="J31" s="947">
        <f>IF(OR(I31="",I32=""),"",I31+I32)</f>
        <v>0</v>
      </c>
      <c r="K31" s="29"/>
      <c r="L31" s="30"/>
      <c r="M31" s="220"/>
      <c r="N31" s="221"/>
      <c r="O31" s="222">
        <v>-0.5</v>
      </c>
      <c r="P31" s="221">
        <v>0</v>
      </c>
      <c r="Q31" s="221">
        <v>0.25</v>
      </c>
      <c r="R31" s="221">
        <v>0.5</v>
      </c>
      <c r="S31" s="215" t="s">
        <v>118</v>
      </c>
      <c r="T31" s="215" t="s">
        <v>42</v>
      </c>
    </row>
    <row r="32" spans="1:26" ht="17.149999999999999" hidden="1" customHeight="1" x14ac:dyDescent="0.3">
      <c r="A32" s="25"/>
      <c r="B32" s="25"/>
      <c r="C32" s="939"/>
      <c r="D32" s="31"/>
      <c r="E32" s="32"/>
      <c r="F32" s="958" t="s">
        <v>63</v>
      </c>
      <c r="G32" s="959"/>
      <c r="H32" s="308">
        <f>_1.2_Abwasserbelastung</f>
        <v>0</v>
      </c>
      <c r="I32" s="405">
        <f>_1.2_Abwasserbelastung</f>
        <v>0</v>
      </c>
      <c r="J32" s="948"/>
      <c r="K32" s="29"/>
      <c r="L32" s="30"/>
      <c r="M32" s="220"/>
      <c r="N32" s="223"/>
      <c r="O32" s="222">
        <v>-0.5</v>
      </c>
      <c r="P32" s="221">
        <v>0</v>
      </c>
      <c r="Q32" s="221">
        <v>0.25</v>
      </c>
      <c r="R32" s="221">
        <v>0.5</v>
      </c>
      <c r="S32" s="215"/>
      <c r="T32" s="215"/>
    </row>
    <row r="33" spans="1:21" ht="30" hidden="1" customHeight="1" x14ac:dyDescent="0.25">
      <c r="A33" s="25"/>
      <c r="B33" s="25"/>
      <c r="C33" s="939"/>
      <c r="D33" s="974">
        <v>2</v>
      </c>
      <c r="E33" s="974" t="s">
        <v>119</v>
      </c>
      <c r="F33" s="976" t="s">
        <v>64</v>
      </c>
      <c r="G33" s="959"/>
      <c r="H33" s="308">
        <f>_2_Fläche</f>
        <v>0</v>
      </c>
      <c r="I33" s="405">
        <f>_2_Fläche</f>
        <v>0</v>
      </c>
      <c r="J33" s="302">
        <f>IF(I33="","",I33)</f>
        <v>0</v>
      </c>
      <c r="K33" s="29"/>
      <c r="L33" s="30"/>
      <c r="M33" s="220"/>
      <c r="N33" s="221">
        <v>-1</v>
      </c>
      <c r="O33" s="221">
        <v>-0.5</v>
      </c>
      <c r="P33" s="221">
        <v>0</v>
      </c>
      <c r="Q33" s="221">
        <v>0.5</v>
      </c>
      <c r="R33" s="221">
        <v>1</v>
      </c>
      <c r="S33" s="215"/>
      <c r="T33" s="215"/>
    </row>
    <row r="34" spans="1:21" ht="16.5" hidden="1" customHeight="1" x14ac:dyDescent="0.25">
      <c r="A34" s="25"/>
      <c r="B34" s="25"/>
      <c r="C34" s="939"/>
      <c r="D34" s="975"/>
      <c r="E34" s="975"/>
      <c r="F34" s="117" t="s">
        <v>187</v>
      </c>
      <c r="G34" s="301">
        <f>Fragenkatalog!AD353</f>
        <v>0</v>
      </c>
      <c r="H34" s="301">
        <f>Fragenkatalog!AD353</f>
        <v>0</v>
      </c>
      <c r="I34" s="405">
        <f>Fragenkatalog!AE353</f>
        <v>0</v>
      </c>
      <c r="J34" s="33"/>
      <c r="K34" s="29"/>
      <c r="L34" s="30"/>
      <c r="M34" s="220"/>
      <c r="N34" s="221"/>
      <c r="O34" s="221"/>
      <c r="P34" s="221"/>
      <c r="Q34" s="221"/>
      <c r="R34" s="221"/>
      <c r="S34" s="215"/>
      <c r="T34" s="215"/>
    </row>
    <row r="35" spans="1:21" ht="27" hidden="1" customHeight="1" x14ac:dyDescent="0.3">
      <c r="A35" s="25"/>
      <c r="B35" s="25"/>
      <c r="C35" s="939"/>
      <c r="D35" s="394">
        <v>3</v>
      </c>
      <c r="E35" s="394" t="s">
        <v>120</v>
      </c>
      <c r="F35" s="958" t="s">
        <v>65</v>
      </c>
      <c r="G35" s="959"/>
      <c r="H35" s="308">
        <f>_3_Luft</f>
        <v>0</v>
      </c>
      <c r="I35" s="405">
        <f>_3_Luft</f>
        <v>0</v>
      </c>
      <c r="J35" s="302">
        <f>IF(I35="","",I35)</f>
        <v>0</v>
      </c>
      <c r="K35" s="29"/>
      <c r="L35" s="30"/>
      <c r="M35" s="220"/>
      <c r="N35" s="223"/>
      <c r="O35" s="221">
        <v>-1</v>
      </c>
      <c r="P35" s="221">
        <v>0</v>
      </c>
      <c r="Q35" s="221">
        <v>0.5</v>
      </c>
      <c r="R35" s="221">
        <v>1</v>
      </c>
      <c r="S35" s="215"/>
      <c r="T35" s="215"/>
    </row>
    <row r="36" spans="1:21" ht="27.75" hidden="1" customHeight="1" x14ac:dyDescent="0.3">
      <c r="A36" s="25"/>
      <c r="B36" s="25"/>
      <c r="C36" s="939"/>
      <c r="D36" s="394">
        <v>4</v>
      </c>
      <c r="E36" s="385" t="s">
        <v>121</v>
      </c>
      <c r="F36" s="942" t="s">
        <v>66</v>
      </c>
      <c r="G36" s="916"/>
      <c r="H36" s="308">
        <f>_4_BiologischeVielfalt</f>
        <v>0</v>
      </c>
      <c r="I36" s="405">
        <f>_4_BiologischeVielfalt</f>
        <v>0</v>
      </c>
      <c r="J36" s="302">
        <f>IF(I36="","",I36)</f>
        <v>0</v>
      </c>
      <c r="K36" s="29"/>
      <c r="L36" s="30"/>
      <c r="M36" s="224"/>
      <c r="N36" s="223"/>
      <c r="O36" s="221"/>
      <c r="P36" s="221">
        <v>0</v>
      </c>
      <c r="Q36" s="221">
        <v>1</v>
      </c>
      <c r="R36" s="221"/>
      <c r="S36" s="215"/>
      <c r="T36" s="215"/>
    </row>
    <row r="37" spans="1:21" ht="29.25" hidden="1" customHeight="1" x14ac:dyDescent="0.3">
      <c r="A37" s="25"/>
      <c r="B37" s="25"/>
      <c r="C37" s="939"/>
      <c r="D37" s="28">
        <v>5</v>
      </c>
      <c r="E37" s="952" t="s">
        <v>122</v>
      </c>
      <c r="F37" s="942" t="s">
        <v>123</v>
      </c>
      <c r="G37" s="916"/>
      <c r="H37" s="308">
        <f>_5.1_A_DeckungBedarf</f>
        <v>0</v>
      </c>
      <c r="I37" s="405">
        <f>_5.1_A_DeckungBedarf</f>
        <v>0</v>
      </c>
      <c r="J37" s="954" t="str">
        <f>IF(OR(AND(I37="",I38=""),I39=""),"",IF(AND(I37&lt;&gt;"",I38&lt;&gt;""),"Angabe entweder zu 5.1.A oder 5.1.B",IF(I37="",SUM(I38+I39),IF(I38="",SUM(I37+I39)))))</f>
        <v>Angabe entweder zu 5.1.A oder 5.1.B</v>
      </c>
      <c r="K37" s="29"/>
      <c r="L37" s="30"/>
      <c r="M37" s="224"/>
      <c r="N37" s="223"/>
      <c r="O37" s="221"/>
      <c r="P37" s="221">
        <v>0</v>
      </c>
      <c r="Q37" s="221">
        <v>0.5</v>
      </c>
      <c r="R37" s="221"/>
      <c r="S37" s="215"/>
      <c r="T37" s="215"/>
    </row>
    <row r="38" spans="1:21" ht="33" hidden="1" customHeight="1" x14ac:dyDescent="0.3">
      <c r="A38" s="25"/>
      <c r="B38" s="25"/>
      <c r="C38" s="939"/>
      <c r="D38" s="34"/>
      <c r="E38" s="953"/>
      <c r="F38" s="942" t="s">
        <v>124</v>
      </c>
      <c r="G38" s="916"/>
      <c r="H38" s="308">
        <f>_5.1_B_Erzeugung</f>
        <v>0</v>
      </c>
      <c r="I38" s="405">
        <f>_5.1_B_Erzeugung</f>
        <v>0</v>
      </c>
      <c r="J38" s="955"/>
      <c r="K38" s="29"/>
      <c r="L38" s="30"/>
      <c r="M38" s="224"/>
      <c r="N38" s="223"/>
      <c r="O38" s="221"/>
      <c r="P38" s="221"/>
      <c r="Q38" s="221"/>
      <c r="R38" s="221"/>
      <c r="S38" s="215"/>
      <c r="T38" s="215"/>
    </row>
    <row r="39" spans="1:21" ht="17.149999999999999" hidden="1" customHeight="1" x14ac:dyDescent="0.3">
      <c r="A39" s="25"/>
      <c r="B39" s="25"/>
      <c r="C39" s="939"/>
      <c r="D39" s="35"/>
      <c r="E39" s="387"/>
      <c r="F39" s="942" t="s">
        <v>67</v>
      </c>
      <c r="G39" s="916"/>
      <c r="H39" s="308">
        <f>Fragenkatalog!$AE$407</f>
        <v>0</v>
      </c>
      <c r="I39" s="405">
        <f>Fragenkatalog!$AE$407</f>
        <v>0</v>
      </c>
      <c r="J39" s="956"/>
      <c r="K39" s="29"/>
      <c r="L39" s="30"/>
      <c r="M39" s="224"/>
      <c r="N39" s="223"/>
      <c r="O39" s="222">
        <v>-0.5</v>
      </c>
      <c r="P39" s="221">
        <v>0</v>
      </c>
      <c r="Q39" s="221">
        <v>0.25</v>
      </c>
      <c r="R39" s="221">
        <v>0.5</v>
      </c>
      <c r="S39" s="215"/>
      <c r="T39" s="215"/>
    </row>
    <row r="40" spans="1:21" ht="14.25" hidden="1" customHeight="1" x14ac:dyDescent="0.3">
      <c r="A40" s="25"/>
      <c r="B40" s="25"/>
      <c r="C40" s="939"/>
      <c r="D40" s="28">
        <v>6</v>
      </c>
      <c r="E40" s="385" t="s">
        <v>125</v>
      </c>
      <c r="F40" s="942" t="s">
        <v>126</v>
      </c>
      <c r="G40" s="916"/>
      <c r="H40" s="398">
        <f>_6.1_Ökologische</f>
        <v>0</v>
      </c>
      <c r="I40" s="406">
        <f>_6.1_Ökologische</f>
        <v>0</v>
      </c>
      <c r="J40" s="947">
        <f>IF(OR(I40="",I42="",I43=""),"",I40+I42+I43)</f>
        <v>0</v>
      </c>
      <c r="K40" s="29"/>
      <c r="L40" s="30"/>
      <c r="M40" s="224"/>
      <c r="N40" s="223"/>
      <c r="O40" s="221"/>
      <c r="P40" s="221">
        <v>0</v>
      </c>
      <c r="Q40" s="221">
        <v>0.5</v>
      </c>
      <c r="R40" s="221"/>
      <c r="S40" s="215"/>
      <c r="T40" s="215"/>
    </row>
    <row r="41" spans="1:21" ht="25.5" hidden="1" customHeight="1" x14ac:dyDescent="0.3">
      <c r="A41" s="25"/>
      <c r="B41" s="25"/>
      <c r="C41" s="939"/>
      <c r="D41" s="34"/>
      <c r="E41" s="387"/>
      <c r="F41" s="942" t="s">
        <v>68</v>
      </c>
      <c r="G41" s="943"/>
      <c r="H41" s="404"/>
      <c r="I41" s="403"/>
      <c r="J41" s="957"/>
      <c r="K41" s="298"/>
      <c r="L41" s="299"/>
      <c r="M41" s="222"/>
      <c r="N41" s="223"/>
      <c r="O41" s="221"/>
      <c r="P41" s="221"/>
      <c r="Q41" s="221"/>
      <c r="R41" s="221"/>
      <c r="S41" s="215"/>
      <c r="T41" s="215"/>
      <c r="U41" s="303">
        <f>-0.08*0.4</f>
        <v>-3.2000000000000001E-2</v>
      </c>
    </row>
    <row r="42" spans="1:21" ht="17.149999999999999" hidden="1" customHeight="1" x14ac:dyDescent="0.3">
      <c r="A42" s="25"/>
      <c r="B42" s="25"/>
      <c r="C42" s="939"/>
      <c r="D42" s="34"/>
      <c r="E42" s="387"/>
      <c r="F42" s="942" t="s">
        <v>38</v>
      </c>
      <c r="G42" s="916"/>
      <c r="H42" s="398">
        <f>_6.2_A_Materialeffizienz</f>
        <v>0</v>
      </c>
      <c r="I42" s="406">
        <f>_6.2_A_Materialeffizienz</f>
        <v>0</v>
      </c>
      <c r="J42" s="957"/>
      <c r="K42" s="29"/>
      <c r="L42" s="30"/>
      <c r="M42" s="225"/>
      <c r="N42" s="223"/>
      <c r="O42" s="221">
        <v>-0.25</v>
      </c>
      <c r="P42" s="221">
        <v>0</v>
      </c>
      <c r="Q42" s="221">
        <v>0.125</v>
      </c>
      <c r="R42" s="226">
        <v>0.25</v>
      </c>
      <c r="S42" s="215"/>
      <c r="T42" s="215"/>
      <c r="U42" s="303">
        <f>0.13*0.4</f>
        <v>5.2000000000000005E-2</v>
      </c>
    </row>
    <row r="43" spans="1:21" ht="17.149999999999999" hidden="1" customHeight="1" x14ac:dyDescent="0.3">
      <c r="A43" s="25"/>
      <c r="B43" s="25"/>
      <c r="C43" s="939"/>
      <c r="D43" s="36"/>
      <c r="E43" s="386"/>
      <c r="F43" s="942" t="s">
        <v>39</v>
      </c>
      <c r="G43" s="916"/>
      <c r="H43" s="398">
        <f>_6.2_B_Umweltfreundlichkeit</f>
        <v>0</v>
      </c>
      <c r="I43" s="406">
        <f>_6.2_B_Umweltfreundlichkeit</f>
        <v>0</v>
      </c>
      <c r="J43" s="948"/>
      <c r="K43" s="29"/>
      <c r="L43" s="30"/>
      <c r="M43" s="225" t="s">
        <v>127</v>
      </c>
      <c r="N43" s="223"/>
      <c r="O43" s="221">
        <v>-0.25</v>
      </c>
      <c r="P43" s="221">
        <v>0</v>
      </c>
      <c r="Q43" s="221">
        <v>0.25</v>
      </c>
      <c r="R43" s="221"/>
      <c r="S43" s="215"/>
      <c r="T43" s="215"/>
    </row>
    <row r="44" spans="1:21" ht="27.75" hidden="1" customHeight="1" x14ac:dyDescent="0.3">
      <c r="A44" s="25"/>
      <c r="B44" s="25"/>
      <c r="C44" s="25"/>
      <c r="D44" s="37"/>
      <c r="E44" s="38"/>
      <c r="F44" s="965" t="s">
        <v>171</v>
      </c>
      <c r="G44" s="989"/>
      <c r="H44" s="989"/>
      <c r="I44" s="990"/>
      <c r="J44" s="304">
        <f t="array" ref="J44">IF(OR(J31="",J33="",J35:J37="",J40=""),"",AVERAGE(J31:J40))</f>
        <v>0</v>
      </c>
      <c r="K44" s="39"/>
      <c r="L44" s="40"/>
      <c r="M44" s="305" t="e">
        <f>VLOOKUP(J20,Gewichtungsfaktoren!$A$9:$E$9,4,FALSE)</f>
        <v>#N/A</v>
      </c>
      <c r="N44" s="223"/>
      <c r="O44" s="221"/>
      <c r="P44" s="221"/>
      <c r="Q44" s="221"/>
      <c r="R44" s="221"/>
      <c r="S44" s="215"/>
      <c r="T44" s="215"/>
    </row>
    <row r="45" spans="1:21" ht="12.75" hidden="1" customHeight="1" x14ac:dyDescent="0.3">
      <c r="A45" s="25"/>
      <c r="B45" s="25"/>
      <c r="C45" s="25"/>
      <c r="D45" s="37"/>
      <c r="E45" s="38"/>
      <c r="F45" s="38"/>
      <c r="G45" s="38"/>
      <c r="H45" s="38"/>
      <c r="I45" s="38"/>
      <c r="J45" s="93"/>
      <c r="K45" s="39"/>
      <c r="L45" s="40"/>
      <c r="M45" s="29"/>
      <c r="N45" s="223"/>
      <c r="O45" s="221"/>
      <c r="P45" s="221"/>
      <c r="Q45" s="221"/>
      <c r="R45" s="221"/>
      <c r="S45" s="215"/>
      <c r="T45" s="215"/>
    </row>
    <row r="46" spans="1:21" ht="30.75" customHeight="1" x14ac:dyDescent="0.3">
      <c r="A46" s="25"/>
      <c r="B46" s="25"/>
      <c r="D46" s="41" t="s">
        <v>128</v>
      </c>
      <c r="E46" s="38"/>
      <c r="F46" s="392"/>
      <c r="G46" s="392"/>
      <c r="H46" s="392"/>
      <c r="I46" s="392"/>
      <c r="J46" s="93"/>
      <c r="K46" s="961" t="str">
        <f>K28</f>
        <v>Die Angabe des Antragstellers im Formular Zielbeiträge zu der (Teil-)Frage ist plausibel und wurde übernommen.</v>
      </c>
      <c r="L46" s="962"/>
      <c r="M46" s="29"/>
      <c r="N46" s="223"/>
      <c r="O46" s="221"/>
      <c r="P46" s="221"/>
      <c r="Q46" s="221"/>
      <c r="R46" s="221"/>
      <c r="S46" s="215"/>
      <c r="T46" s="215"/>
      <c r="U46" s="227"/>
    </row>
    <row r="47" spans="1:21" ht="12.75" customHeight="1" x14ac:dyDescent="0.3">
      <c r="A47" s="25"/>
      <c r="B47" s="25"/>
      <c r="D47" s="285">
        <v>1</v>
      </c>
      <c r="E47" s="285">
        <v>2</v>
      </c>
      <c r="F47" s="964">
        <v>3</v>
      </c>
      <c r="G47" s="916"/>
      <c r="H47" s="391" t="s">
        <v>282</v>
      </c>
      <c r="I47" s="401" t="s">
        <v>283</v>
      </c>
      <c r="J47" s="285">
        <v>5</v>
      </c>
      <c r="K47" s="389"/>
      <c r="L47" s="390"/>
      <c r="M47" s="29"/>
      <c r="N47" s="223"/>
      <c r="O47" s="221"/>
      <c r="P47" s="221"/>
      <c r="Q47" s="221"/>
      <c r="R47" s="221"/>
      <c r="S47" s="215"/>
      <c r="T47" s="215"/>
      <c r="U47" s="227"/>
    </row>
    <row r="48" spans="1:21" ht="63" customHeight="1" x14ac:dyDescent="0.3">
      <c r="A48" s="25"/>
      <c r="B48" s="25"/>
      <c r="C48" s="22"/>
      <c r="D48" s="394" t="s">
        <v>110</v>
      </c>
      <c r="E48" s="26" t="s">
        <v>111</v>
      </c>
      <c r="F48" s="965" t="s">
        <v>112</v>
      </c>
      <c r="G48" s="916"/>
      <c r="H48" s="397" t="s">
        <v>214</v>
      </c>
      <c r="I48" s="402" t="s">
        <v>284</v>
      </c>
      <c r="J48" s="286" t="s">
        <v>113</v>
      </c>
      <c r="K48" s="306" t="str">
        <f>K30</f>
        <v>Ja / Nein</v>
      </c>
      <c r="L48" s="307" t="str">
        <f>L30</f>
        <v>Wenn nein, bitte hier erläutern</v>
      </c>
      <c r="M48" s="29"/>
      <c r="N48" s="223"/>
      <c r="O48" s="221"/>
      <c r="P48" s="221"/>
      <c r="Q48" s="221"/>
      <c r="R48" s="221"/>
      <c r="S48" s="215"/>
      <c r="T48" s="215"/>
    </row>
    <row r="49" spans="1:35" s="231" customFormat="1" ht="25.5" customHeight="1" x14ac:dyDescent="0.25">
      <c r="A49" s="25"/>
      <c r="B49" s="25"/>
      <c r="C49" s="939"/>
      <c r="D49" s="949">
        <v>1</v>
      </c>
      <c r="E49" s="944" t="s">
        <v>172</v>
      </c>
      <c r="F49" s="940" t="s">
        <v>248</v>
      </c>
      <c r="G49" s="941"/>
      <c r="H49" s="399"/>
      <c r="I49" s="405"/>
      <c r="K49" s="45"/>
      <c r="L49" s="30"/>
      <c r="M49" s="222"/>
      <c r="N49" s="228"/>
      <c r="O49" s="228"/>
      <c r="P49" s="229"/>
      <c r="Q49" s="229"/>
      <c r="R49" s="229"/>
      <c r="S49" s="215"/>
      <c r="T49" s="215"/>
      <c r="U49" s="352"/>
      <c r="V49" s="352"/>
      <c r="W49" s="352"/>
      <c r="X49" s="352"/>
      <c r="Y49" s="352"/>
      <c r="Z49" s="352"/>
      <c r="AA49" s="352"/>
      <c r="AB49" s="352"/>
      <c r="AC49" s="352"/>
      <c r="AD49" s="352"/>
      <c r="AE49" s="352"/>
      <c r="AF49" s="352"/>
      <c r="AG49" s="352"/>
      <c r="AH49" s="352"/>
      <c r="AI49" s="352"/>
    </row>
    <row r="50" spans="1:35" s="231" customFormat="1" ht="25.5" customHeight="1" x14ac:dyDescent="0.25">
      <c r="A50" s="25"/>
      <c r="B50" s="25"/>
      <c r="C50" s="939"/>
      <c r="D50" s="950"/>
      <c r="E50" s="945"/>
      <c r="F50" s="940" t="s">
        <v>240</v>
      </c>
      <c r="G50" s="941"/>
      <c r="H50" s="308" t="str">
        <f>Fragenkatalog!$AE$460</f>
        <v/>
      </c>
      <c r="I50" s="405" t="str">
        <f>Fragenkatalog!$AE$460</f>
        <v/>
      </c>
      <c r="J50" s="947" t="str">
        <f>IF(OR(I50="",I51=""),"",I50+I51)</f>
        <v/>
      </c>
      <c r="K50" s="45"/>
      <c r="L50" s="30"/>
      <c r="M50" s="222"/>
      <c r="N50" s="228"/>
      <c r="O50" s="228"/>
      <c r="P50" s="229"/>
      <c r="Q50" s="229"/>
      <c r="R50" s="229"/>
      <c r="S50" s="215"/>
      <c r="T50" s="215"/>
      <c r="U50" s="352"/>
      <c r="V50" s="352"/>
      <c r="W50" s="352"/>
      <c r="X50" s="352"/>
      <c r="Y50" s="352"/>
      <c r="Z50" s="352"/>
      <c r="AA50" s="352"/>
      <c r="AB50" s="352"/>
      <c r="AC50" s="352"/>
      <c r="AD50" s="352"/>
      <c r="AE50" s="352"/>
      <c r="AF50" s="352"/>
      <c r="AG50" s="352"/>
      <c r="AH50" s="352"/>
      <c r="AI50" s="352"/>
    </row>
    <row r="51" spans="1:35" s="231" customFormat="1" ht="17.149999999999999" customHeight="1" x14ac:dyDescent="0.25">
      <c r="A51" s="25"/>
      <c r="B51" s="25"/>
      <c r="C51" s="939"/>
      <c r="D51" s="951"/>
      <c r="E51" s="946"/>
      <c r="F51" s="942" t="s">
        <v>239</v>
      </c>
      <c r="G51" s="943"/>
      <c r="H51" s="308" t="str">
        <f>Fragenkatalog!$AE$471</f>
        <v/>
      </c>
      <c r="I51" s="405" t="str">
        <f>Fragenkatalog!$AE$471</f>
        <v/>
      </c>
      <c r="J51" s="948"/>
      <c r="K51" s="45"/>
      <c r="L51" s="30"/>
      <c r="M51" s="222"/>
      <c r="N51" s="228"/>
      <c r="O51" s="228"/>
      <c r="P51" s="229"/>
      <c r="Q51" s="229"/>
      <c r="R51" s="229"/>
      <c r="S51" s="62"/>
      <c r="T51" s="230"/>
    </row>
    <row r="52" spans="1:35" ht="53.25" customHeight="1" x14ac:dyDescent="0.25">
      <c r="A52" s="25"/>
      <c r="B52" s="25"/>
      <c r="C52" s="939"/>
      <c r="D52" s="949">
        <v>2</v>
      </c>
      <c r="E52" s="952" t="s">
        <v>129</v>
      </c>
      <c r="F52" s="942" t="s">
        <v>130</v>
      </c>
      <c r="G52" s="916"/>
      <c r="H52" s="308">
        <f>_8_Aufbau_Wissen</f>
        <v>0</v>
      </c>
      <c r="I52" s="405">
        <f>_8_Aufbau_Wissen</f>
        <v>0</v>
      </c>
      <c r="J52" s="302">
        <f>IF(I52="","",I52)</f>
        <v>0</v>
      </c>
      <c r="K52" s="45"/>
      <c r="L52" s="30"/>
      <c r="M52" s="29"/>
      <c r="N52" s="228"/>
      <c r="O52" s="229">
        <v>0</v>
      </c>
      <c r="P52" s="232">
        <v>0.25</v>
      </c>
      <c r="Q52" s="228">
        <v>0.5</v>
      </c>
      <c r="R52" s="229">
        <v>1</v>
      </c>
      <c r="S52" s="62"/>
      <c r="T52" s="215"/>
    </row>
    <row r="53" spans="1:35" ht="46.5" hidden="1" customHeight="1" x14ac:dyDescent="0.25">
      <c r="A53" s="25"/>
      <c r="B53" s="25"/>
      <c r="C53" s="939"/>
      <c r="D53" s="951"/>
      <c r="E53" s="963"/>
      <c r="F53" s="44" t="s">
        <v>131</v>
      </c>
      <c r="G53" s="301">
        <f>Fragenkatalog!AD489</f>
        <v>0</v>
      </c>
      <c r="H53" s="301">
        <f>Fragenkatalog!AD489</f>
        <v>0</v>
      </c>
      <c r="I53" s="405">
        <f>Fragenkatalog!AD489</f>
        <v>0</v>
      </c>
      <c r="J53" s="46"/>
      <c r="K53" s="45"/>
      <c r="L53" s="30"/>
      <c r="M53" s="29"/>
      <c r="N53" s="228">
        <v>1</v>
      </c>
      <c r="O53" s="229">
        <v>2</v>
      </c>
      <c r="P53" s="233">
        <v>3</v>
      </c>
      <c r="Q53" s="228">
        <v>4</v>
      </c>
      <c r="R53" s="229">
        <v>5</v>
      </c>
      <c r="S53" s="62">
        <v>6</v>
      </c>
      <c r="T53" s="215">
        <v>7</v>
      </c>
      <c r="U53" s="7">
        <v>8</v>
      </c>
      <c r="V53" s="7">
        <v>9</v>
      </c>
    </row>
    <row r="54" spans="1:35" ht="46.5" customHeight="1" x14ac:dyDescent="0.25">
      <c r="A54" s="25"/>
      <c r="B54" s="25"/>
      <c r="C54" s="939"/>
      <c r="D54" s="26">
        <v>3</v>
      </c>
      <c r="E54" s="394" t="s">
        <v>132</v>
      </c>
      <c r="F54" s="942" t="s">
        <v>133</v>
      </c>
      <c r="G54" s="916"/>
      <c r="H54" s="308" t="str">
        <f>_9_UmweltfreundlicheBeschaffung</f>
        <v/>
      </c>
      <c r="I54" s="405" t="str">
        <f>_9_UmweltfreundlicheBeschaffung</f>
        <v/>
      </c>
      <c r="J54" s="302" t="str">
        <f>IF(I54="","",I54)</f>
        <v/>
      </c>
      <c r="K54" s="45"/>
      <c r="L54" s="30"/>
      <c r="M54" s="220"/>
      <c r="N54" s="228"/>
      <c r="O54" s="221"/>
      <c r="P54" s="229">
        <v>0</v>
      </c>
      <c r="Q54" s="229">
        <v>1</v>
      </c>
      <c r="R54" s="221"/>
      <c r="S54" s="62"/>
      <c r="T54" s="215"/>
    </row>
    <row r="55" spans="1:35" ht="66" customHeight="1" x14ac:dyDescent="0.25">
      <c r="A55" s="25"/>
      <c r="B55" s="25"/>
      <c r="C55" s="939"/>
      <c r="D55" s="448">
        <v>4</v>
      </c>
      <c r="E55" s="95" t="s">
        <v>174</v>
      </c>
      <c r="F55" s="942" t="s">
        <v>177</v>
      </c>
      <c r="G55" s="916"/>
      <c r="H55" s="395" t="str">
        <f>_10_UmweltwirkungAnstoßen</f>
        <v/>
      </c>
      <c r="I55" s="407" t="str">
        <f>_10_UmweltwirkungAnstoßen</f>
        <v/>
      </c>
      <c r="J55" s="302" t="str">
        <f>IF(I55="","",I55)</f>
        <v/>
      </c>
      <c r="K55" s="45"/>
      <c r="L55" s="30"/>
      <c r="M55" s="220"/>
      <c r="N55" s="228"/>
      <c r="O55" s="229">
        <v>-1</v>
      </c>
      <c r="P55" s="229">
        <v>0</v>
      </c>
      <c r="Q55" s="228">
        <v>0.5</v>
      </c>
      <c r="R55" s="229">
        <v>1</v>
      </c>
      <c r="S55" s="62"/>
      <c r="T55" s="215"/>
    </row>
    <row r="56" spans="1:35" ht="30" customHeight="1" x14ac:dyDescent="0.25">
      <c r="A56" s="25"/>
      <c r="B56" s="25"/>
      <c r="C56" s="939"/>
      <c r="D56" s="118">
        <v>5</v>
      </c>
      <c r="E56" s="952" t="s">
        <v>188</v>
      </c>
      <c r="F56" s="966" t="s">
        <v>189</v>
      </c>
      <c r="G56" s="916"/>
      <c r="H56" s="308" t="str">
        <f>_11_Indirekte_Wirkungen_Keine</f>
        <v/>
      </c>
      <c r="I56" s="408" t="str">
        <f>_11_Indirekte_Wirkungen_Keine</f>
        <v/>
      </c>
      <c r="J56" s="954" t="str">
        <f>IF(AND(I56="x",OR(I57&lt;&gt;"",I58&lt;&gt;"")),"Bitte korrigieren: Unzulässige Kombination von Angaben.",IF(I56="x",0,IF(AND(I57="",I58=""),"",SUM(I57:I58))))</f>
        <v/>
      </c>
      <c r="K56" s="29"/>
      <c r="L56" s="30"/>
      <c r="M56" s="225"/>
      <c r="N56" s="228"/>
      <c r="O56" s="234" t="s">
        <v>134</v>
      </c>
      <c r="P56" s="235" t="s">
        <v>135</v>
      </c>
      <c r="Q56" s="236"/>
      <c r="R56" s="228"/>
      <c r="S56" s="237"/>
      <c r="T56" s="215"/>
    </row>
    <row r="57" spans="1:35" ht="30" customHeight="1" x14ac:dyDescent="0.3">
      <c r="A57" s="25"/>
      <c r="B57" s="25"/>
      <c r="C57" s="939"/>
      <c r="D57" s="434"/>
      <c r="E57" s="953"/>
      <c r="F57" s="942" t="s">
        <v>190</v>
      </c>
      <c r="G57" s="916"/>
      <c r="H57" s="308" t="str">
        <f>_11_Indirekte_Wirkungen_Negativ</f>
        <v/>
      </c>
      <c r="I57" s="408" t="str">
        <f>_11_Indirekte_Wirkungen_Negativ</f>
        <v/>
      </c>
      <c r="J57" s="955"/>
      <c r="K57" s="29"/>
      <c r="L57" s="30"/>
      <c r="M57" s="29"/>
      <c r="N57" s="221"/>
      <c r="O57" s="234" t="s">
        <v>136</v>
      </c>
      <c r="P57" s="238">
        <v>-1</v>
      </c>
      <c r="Q57" s="236">
        <v>-0.5</v>
      </c>
      <c r="R57" s="221"/>
      <c r="S57" s="62"/>
      <c r="T57" s="215"/>
    </row>
    <row r="58" spans="1:35" ht="30" customHeight="1" x14ac:dyDescent="0.3">
      <c r="A58" s="25"/>
      <c r="B58" s="25"/>
      <c r="C58" s="939"/>
      <c r="D58" s="50"/>
      <c r="E58" s="963"/>
      <c r="F58" s="942" t="s">
        <v>191</v>
      </c>
      <c r="G58" s="916"/>
      <c r="H58" s="309" t="str">
        <f>_11_Indirekte_Wirkungen_Positiv</f>
        <v/>
      </c>
      <c r="I58" s="409" t="str">
        <f>_11_Indirekte_Wirkungen_Positiv</f>
        <v/>
      </c>
      <c r="J58" s="955"/>
      <c r="K58" s="29"/>
      <c r="L58" s="30"/>
      <c r="M58" s="43" t="s">
        <v>137</v>
      </c>
      <c r="N58" s="221"/>
      <c r="O58" s="238" t="s">
        <v>138</v>
      </c>
      <c r="P58" s="239">
        <v>0.5</v>
      </c>
      <c r="Q58" s="238">
        <v>1</v>
      </c>
      <c r="R58" s="221"/>
      <c r="S58" s="62"/>
      <c r="T58" s="215"/>
    </row>
    <row r="59" spans="1:35" ht="17.149999999999999" hidden="1" customHeight="1" x14ac:dyDescent="0.3">
      <c r="A59" s="25"/>
      <c r="B59" s="25"/>
      <c r="C59" s="384"/>
      <c r="D59" s="47"/>
      <c r="E59" s="387"/>
      <c r="F59" s="48" t="s">
        <v>139</v>
      </c>
      <c r="G59" s="11"/>
      <c r="H59" s="396"/>
      <c r="I59" s="310" t="str">
        <f>Fragenkatalog!$AJ$535</f>
        <v/>
      </c>
      <c r="J59" s="49"/>
      <c r="K59" s="39"/>
      <c r="L59" s="40"/>
      <c r="M59" s="43"/>
      <c r="N59" s="221"/>
      <c r="O59" s="238"/>
      <c r="P59" s="239"/>
      <c r="Q59" s="238"/>
      <c r="R59" s="221"/>
      <c r="S59" s="62"/>
      <c r="T59" s="215"/>
    </row>
    <row r="60" spans="1:35" ht="17.149999999999999" hidden="1" customHeight="1" x14ac:dyDescent="0.3">
      <c r="A60" s="25"/>
      <c r="B60" s="25"/>
      <c r="C60" s="384"/>
      <c r="D60" s="50"/>
      <c r="E60" s="386"/>
      <c r="F60" s="388" t="s">
        <v>140</v>
      </c>
      <c r="G60" s="283"/>
      <c r="H60" s="310"/>
      <c r="I60" s="310" t="str">
        <f>Fragenkatalog!$AJ$540</f>
        <v/>
      </c>
      <c r="J60" s="51"/>
      <c r="K60" s="39"/>
      <c r="L60" s="40"/>
      <c r="M60" s="43"/>
      <c r="N60" s="221"/>
      <c r="O60" s="238"/>
      <c r="P60" s="239"/>
      <c r="Q60" s="238"/>
      <c r="R60" s="221"/>
      <c r="S60" s="62"/>
      <c r="T60" s="215"/>
    </row>
    <row r="61" spans="1:35" ht="17.149999999999999" customHeight="1" x14ac:dyDescent="0.3">
      <c r="A61" s="25"/>
      <c r="B61" s="25"/>
      <c r="C61" s="25"/>
      <c r="D61" s="22"/>
      <c r="E61" s="38"/>
      <c r="F61" s="960" t="s">
        <v>170</v>
      </c>
      <c r="G61" s="960"/>
      <c r="H61" s="960"/>
      <c r="I61" s="960"/>
      <c r="J61" s="304" t="str">
        <f t="array" ref="J61">IF(OR(J50="",J52="",J54:J56="",J56="Bitte korrigieren: Unzulässige Kombination von Angaben."),"",AVERAGE(J50,J52,J54,J55,J56))</f>
        <v/>
      </c>
      <c r="K61" s="52"/>
      <c r="L61" s="52"/>
      <c r="M61" s="305">
        <f>VLOOKUP(J20,Gewichtungsfaktoren!$A11:$E$11,5,FALSE)</f>
        <v>1</v>
      </c>
      <c r="N61" s="221"/>
      <c r="O61" s="238"/>
      <c r="P61" s="239"/>
      <c r="Q61" s="238"/>
      <c r="R61" s="221"/>
      <c r="S61" s="62"/>
      <c r="T61" s="215"/>
    </row>
    <row r="62" spans="1:35" ht="15" customHeight="1" x14ac:dyDescent="0.3">
      <c r="A62" s="25"/>
      <c r="B62" s="25"/>
      <c r="C62" s="25"/>
      <c r="D62" s="22"/>
      <c r="E62" s="38"/>
      <c r="F62" s="54"/>
      <c r="G62" s="54"/>
      <c r="H62" s="55"/>
      <c r="I62" s="55"/>
      <c r="J62" s="94"/>
      <c r="K62" s="56"/>
      <c r="L62" s="56"/>
      <c r="M62" s="39"/>
      <c r="N62" s="215"/>
      <c r="O62" s="240"/>
      <c r="P62" s="237"/>
      <c r="Q62" s="62"/>
      <c r="R62" s="62"/>
      <c r="S62" s="62"/>
      <c r="T62" s="215"/>
    </row>
    <row r="63" spans="1:35" ht="27.75" customHeight="1" x14ac:dyDescent="0.3">
      <c r="A63" s="25"/>
      <c r="B63" s="25"/>
      <c r="D63" s="115" t="s">
        <v>181</v>
      </c>
      <c r="E63" s="38"/>
      <c r="F63" s="54"/>
      <c r="G63" s="54"/>
      <c r="H63" s="55"/>
      <c r="I63" s="55"/>
      <c r="J63" s="94"/>
      <c r="K63" s="56"/>
      <c r="L63" s="56"/>
      <c r="M63" s="39"/>
      <c r="N63" s="215"/>
      <c r="O63" s="240"/>
      <c r="P63" s="237"/>
      <c r="Q63" s="62"/>
      <c r="R63" s="62"/>
      <c r="S63" s="62"/>
      <c r="T63" s="215"/>
    </row>
    <row r="64" spans="1:35" ht="13.5" hidden="1" customHeight="1" x14ac:dyDescent="0.3">
      <c r="A64" s="25"/>
      <c r="B64" s="25"/>
      <c r="C64" s="25"/>
      <c r="D64" s="22"/>
      <c r="E64" s="38"/>
      <c r="F64" s="57"/>
      <c r="G64" s="57"/>
      <c r="H64" s="58"/>
      <c r="I64" s="58" t="s">
        <v>141</v>
      </c>
      <c r="J64" s="311" t="str">
        <f>IF(J20="","",VLOOKUP(J20,Gewichtungsfaktoren!A9:F11,6,FALSE))</f>
        <v>0:100</v>
      </c>
      <c r="K64" s="56"/>
      <c r="L64" s="56"/>
      <c r="M64" s="39"/>
      <c r="N64" s="215"/>
      <c r="O64" s="240"/>
      <c r="P64" s="237"/>
      <c r="Q64" s="62"/>
      <c r="R64" s="62"/>
      <c r="S64" s="62"/>
      <c r="T64" s="215"/>
    </row>
    <row r="65" spans="1:20" s="245" customFormat="1" ht="16.5" customHeight="1" x14ac:dyDescent="0.3">
      <c r="A65" s="57"/>
      <c r="B65" s="57"/>
      <c r="C65" s="57"/>
      <c r="D65" s="57"/>
      <c r="E65" s="57"/>
      <c r="F65" s="57"/>
      <c r="G65" s="57"/>
      <c r="H65" s="58" t="s">
        <v>142</v>
      </c>
      <c r="J65" s="304" t="str">
        <f>IF(J61="","",ROUND(J61,2))</f>
        <v/>
      </c>
      <c r="K65" s="52"/>
      <c r="L65" s="52"/>
      <c r="M65" s="241" t="s">
        <v>143</v>
      </c>
      <c r="N65" s="214"/>
      <c r="O65" s="242"/>
      <c r="P65" s="243"/>
      <c r="Q65" s="244"/>
      <c r="R65" s="62"/>
      <c r="S65" s="214"/>
      <c r="T65" s="214"/>
    </row>
    <row r="66" spans="1:20" s="245" customFormat="1" ht="25.5" customHeight="1" x14ac:dyDescent="0.3">
      <c r="A66" s="57"/>
      <c r="B66" s="57"/>
      <c r="C66" s="57"/>
      <c r="D66" s="57"/>
      <c r="E66" s="57"/>
      <c r="F66" s="57"/>
      <c r="G66" s="57"/>
      <c r="H66" s="60" t="s">
        <v>144</v>
      </c>
      <c r="J66" s="312" t="str">
        <f>IF(J65="","Angaben fehlen",IF(J65&gt;0,"Positiv",(IF(J65=0,"Neutral","Negativ"))))</f>
        <v>Angaben fehlen</v>
      </c>
      <c r="K66" s="52"/>
      <c r="L66" s="52"/>
      <c r="M66" s="52"/>
      <c r="N66" s="214"/>
      <c r="O66" s="214"/>
      <c r="P66" s="214"/>
      <c r="Q66" s="214"/>
      <c r="R66" s="214"/>
      <c r="S66" s="214"/>
      <c r="T66" s="214"/>
    </row>
    <row r="67" spans="1:20" s="245" customFormat="1" ht="26.25" customHeight="1" x14ac:dyDescent="0.3">
      <c r="A67" s="57"/>
      <c r="B67" s="57"/>
      <c r="C67" s="57"/>
      <c r="D67" s="91"/>
      <c r="E67" s="57"/>
      <c r="F67" s="57"/>
      <c r="G67" s="57"/>
      <c r="H67" s="57"/>
      <c r="I67" s="57"/>
      <c r="J67" s="312" t="str">
        <f t="array" ref="J67">IF(J66="Angaben Fehlen","",IF(OR(J66="Negativ",J66="Neutral"),"Nicht Förderfähig","Förderfähig"))</f>
        <v/>
      </c>
      <c r="K67" s="52"/>
      <c r="L67" s="52"/>
      <c r="M67" s="52"/>
      <c r="N67" s="214"/>
      <c r="O67" s="214"/>
      <c r="P67" s="214"/>
      <c r="Q67" s="214"/>
      <c r="R67" s="214"/>
      <c r="S67" s="214"/>
      <c r="T67" s="214"/>
    </row>
    <row r="68" spans="1:20" ht="13" x14ac:dyDescent="0.3">
      <c r="A68" s="25"/>
      <c r="B68" s="25"/>
      <c r="C68" s="25"/>
      <c r="D68" s="24"/>
      <c r="E68" s="24"/>
      <c r="F68" s="25"/>
      <c r="G68" s="25"/>
      <c r="H68" s="25"/>
      <c r="I68" s="25"/>
      <c r="J68" s="57"/>
      <c r="K68" s="61"/>
      <c r="L68" s="61"/>
      <c r="M68" s="61"/>
      <c r="N68" s="214"/>
      <c r="O68" s="214"/>
      <c r="P68" s="214"/>
      <c r="Q68" s="215"/>
      <c r="R68" s="215"/>
      <c r="S68" s="215"/>
      <c r="T68" s="215"/>
    </row>
    <row r="69" spans="1:20" ht="13" x14ac:dyDescent="0.3">
      <c r="A69" s="19"/>
      <c r="B69" s="19"/>
      <c r="C69" s="19"/>
      <c r="D69" s="53"/>
      <c r="E69" s="53"/>
      <c r="F69" s="19"/>
      <c r="G69" s="19"/>
      <c r="H69" s="19"/>
      <c r="I69" s="19"/>
      <c r="J69" s="19"/>
      <c r="K69" s="62"/>
      <c r="L69" s="62"/>
      <c r="M69" s="62"/>
      <c r="N69" s="214"/>
      <c r="O69" s="214"/>
      <c r="P69" s="214"/>
      <c r="Q69" s="215"/>
      <c r="R69" s="215"/>
      <c r="S69" s="215"/>
      <c r="T69" s="215"/>
    </row>
    <row r="70" spans="1:20" ht="15" customHeight="1" x14ac:dyDescent="0.25">
      <c r="A70" s="25"/>
      <c r="B70" s="25"/>
      <c r="C70" s="25"/>
      <c r="D70" s="24"/>
      <c r="E70" s="24"/>
      <c r="F70" s="19"/>
      <c r="G70" s="19"/>
      <c r="H70" s="19"/>
      <c r="I70" s="19"/>
      <c r="J70" s="38"/>
      <c r="K70" s="79"/>
      <c r="L70" s="79"/>
      <c r="M70" s="79"/>
      <c r="N70" s="215"/>
      <c r="O70" s="215"/>
      <c r="P70" s="215"/>
      <c r="Q70" s="215"/>
      <c r="R70" s="215"/>
      <c r="S70" s="215"/>
      <c r="T70" s="215"/>
    </row>
    <row r="71" spans="1:20" ht="26.25" customHeight="1" x14ac:dyDescent="0.25">
      <c r="A71" s="18" t="s">
        <v>256</v>
      </c>
      <c r="B71" s="25"/>
      <c r="C71" s="25"/>
      <c r="D71" s="24"/>
      <c r="E71" s="24"/>
      <c r="F71" s="25"/>
      <c r="G71" s="25"/>
      <c r="H71" s="25"/>
      <c r="I71" s="25"/>
      <c r="J71" s="25"/>
      <c r="K71" s="961" t="str">
        <f>K28</f>
        <v>Die Angabe des Antragstellers im Formular Zielbeiträge zu der (Teil-)Frage ist plausibel und wurde übernommen.</v>
      </c>
      <c r="L71" s="962"/>
      <c r="M71" s="79"/>
      <c r="N71" s="215"/>
      <c r="O71" s="215"/>
      <c r="P71" s="215"/>
      <c r="Q71" s="215"/>
      <c r="R71" s="215"/>
      <c r="S71" s="215"/>
      <c r="T71" s="215"/>
    </row>
    <row r="72" spans="1:20" ht="15" customHeight="1" x14ac:dyDescent="0.25">
      <c r="A72" s="25"/>
      <c r="B72" s="25"/>
      <c r="C72" s="25"/>
      <c r="D72" s="285">
        <v>1</v>
      </c>
      <c r="E72" s="964">
        <v>2</v>
      </c>
      <c r="F72" s="915"/>
      <c r="G72" s="915"/>
      <c r="H72" s="915"/>
      <c r="I72" s="916"/>
      <c r="J72" s="285">
        <v>3</v>
      </c>
      <c r="K72" s="543"/>
      <c r="L72" s="544"/>
      <c r="M72" s="79"/>
      <c r="N72" s="215"/>
      <c r="O72" s="215"/>
      <c r="P72" s="215"/>
      <c r="Q72" s="215"/>
      <c r="R72" s="215"/>
      <c r="S72" s="215"/>
      <c r="T72" s="215"/>
    </row>
    <row r="73" spans="1:20" ht="35.25" customHeight="1" x14ac:dyDescent="0.25">
      <c r="A73" s="25"/>
      <c r="B73" s="25"/>
      <c r="C73" s="25"/>
      <c r="D73" s="546" t="s">
        <v>145</v>
      </c>
      <c r="E73" s="965" t="s">
        <v>146</v>
      </c>
      <c r="F73" s="915"/>
      <c r="G73" s="915"/>
      <c r="H73" s="915"/>
      <c r="I73" s="916"/>
      <c r="J73" s="286" t="s">
        <v>169</v>
      </c>
      <c r="K73" s="306" t="str">
        <f>K105</f>
        <v>Ja / Nein</v>
      </c>
      <c r="L73" s="306" t="str">
        <f>L105</f>
        <v>Wenn nein, bitte hier erläutern</v>
      </c>
      <c r="M73" s="79"/>
      <c r="N73" s="215"/>
      <c r="O73" s="215"/>
      <c r="P73" s="215"/>
      <c r="Q73" s="215"/>
      <c r="R73" s="215"/>
      <c r="S73" s="215"/>
      <c r="T73" s="215"/>
    </row>
    <row r="74" spans="1:20" ht="15" customHeight="1" x14ac:dyDescent="0.25">
      <c r="A74" s="25"/>
      <c r="B74" s="25"/>
      <c r="C74" s="25"/>
      <c r="D74" s="63" t="s">
        <v>147</v>
      </c>
      <c r="E74" s="991" t="s">
        <v>220</v>
      </c>
      <c r="F74" s="992"/>
      <c r="G74" s="992"/>
      <c r="H74" s="992"/>
      <c r="I74" s="993"/>
      <c r="J74" s="997" t="str">
        <f>Fragenkatalog!$AE$574</f>
        <v/>
      </c>
      <c r="K74" s="70"/>
      <c r="L74" s="71"/>
      <c r="M74" s="79"/>
      <c r="N74" s="215"/>
      <c r="O74" s="215"/>
      <c r="P74" s="215"/>
      <c r="Q74" s="215"/>
      <c r="R74" s="215"/>
      <c r="S74" s="215"/>
      <c r="T74" s="215"/>
    </row>
    <row r="75" spans="1:20" ht="15" customHeight="1" x14ac:dyDescent="0.25">
      <c r="A75" s="25"/>
      <c r="B75" s="25"/>
      <c r="C75" s="25"/>
      <c r="D75" s="81"/>
      <c r="E75" s="994"/>
      <c r="F75" s="995"/>
      <c r="G75" s="995"/>
      <c r="H75" s="995"/>
      <c r="I75" s="996"/>
      <c r="J75" s="998"/>
      <c r="K75" s="82"/>
      <c r="L75" s="83"/>
      <c r="M75" s="79"/>
      <c r="N75" s="215"/>
      <c r="O75" s="215"/>
      <c r="P75" s="215"/>
      <c r="Q75" s="215"/>
      <c r="R75" s="215"/>
      <c r="S75" s="215"/>
      <c r="T75" s="215"/>
    </row>
    <row r="76" spans="1:20" ht="15" customHeight="1" x14ac:dyDescent="0.25">
      <c r="A76" s="25"/>
      <c r="B76" s="25"/>
      <c r="C76" s="25"/>
      <c r="D76" s="24"/>
      <c r="E76" s="24"/>
      <c r="F76" s="19"/>
      <c r="G76" s="19"/>
      <c r="H76" s="19"/>
      <c r="I76" s="19"/>
      <c r="J76" s="38"/>
      <c r="K76" s="79"/>
      <c r="L76" s="79"/>
      <c r="M76" s="79"/>
      <c r="N76" s="215"/>
      <c r="O76" s="215"/>
      <c r="P76" s="215"/>
      <c r="Q76" s="215"/>
      <c r="R76" s="215"/>
      <c r="S76" s="215"/>
      <c r="T76" s="215"/>
    </row>
    <row r="77" spans="1:20" ht="15" customHeight="1" x14ac:dyDescent="0.25">
      <c r="A77" s="25"/>
      <c r="B77" s="25"/>
      <c r="C77" s="25"/>
      <c r="D77" s="115" t="s">
        <v>508</v>
      </c>
      <c r="E77" s="24"/>
      <c r="F77" s="19"/>
      <c r="G77" s="19"/>
      <c r="H77" s="19"/>
      <c r="I77" s="19"/>
      <c r="J77" s="38"/>
      <c r="K77" s="79"/>
      <c r="L77" s="79"/>
      <c r="M77" s="79"/>
      <c r="N77" s="215"/>
      <c r="O77" s="215"/>
      <c r="P77" s="215"/>
      <c r="Q77" s="215"/>
      <c r="R77" s="215"/>
      <c r="S77" s="215"/>
      <c r="T77" s="215"/>
    </row>
    <row r="78" spans="1:20" ht="25.5" customHeight="1" x14ac:dyDescent="0.25">
      <c r="A78" s="25"/>
      <c r="B78" s="25"/>
      <c r="C78" s="25"/>
      <c r="D78" s="24"/>
      <c r="E78" s="24"/>
      <c r="F78" s="19"/>
      <c r="G78" s="19"/>
      <c r="H78" s="84" t="s">
        <v>153</v>
      </c>
      <c r="J78" s="312" t="str">
        <f>IF(J74="","Angaben fehlen",IF(J74="Nein","Negativ",IF(AND(J74="Ja",J74:J74=""),"Neutral","Positiv")))</f>
        <v>Angaben fehlen</v>
      </c>
      <c r="K78" s="79"/>
      <c r="L78" s="79"/>
      <c r="M78" s="79"/>
      <c r="N78" s="215"/>
      <c r="O78" s="215"/>
      <c r="P78" s="215"/>
      <c r="Q78" s="215"/>
      <c r="R78" s="215"/>
      <c r="S78" s="215"/>
      <c r="T78" s="215"/>
    </row>
    <row r="79" spans="1:20" ht="25.5" customHeight="1" x14ac:dyDescent="0.25">
      <c r="A79" s="25"/>
      <c r="B79" s="25"/>
      <c r="C79" s="25"/>
      <c r="D79" s="24"/>
      <c r="E79" s="24"/>
      <c r="F79" s="19"/>
      <c r="G79" s="19"/>
      <c r="H79" s="19"/>
      <c r="I79" s="25"/>
      <c r="J79" s="312" t="str">
        <f>IF(J78="Angaben fehlen","",IF(J78="Negativ","Nicht förderfähig","Förderfähig"))</f>
        <v/>
      </c>
      <c r="K79" s="79"/>
      <c r="L79" s="79"/>
      <c r="M79" s="79"/>
      <c r="N79" s="215"/>
      <c r="O79" s="215"/>
      <c r="P79" s="215"/>
      <c r="Q79" s="215"/>
      <c r="R79" s="215"/>
      <c r="S79" s="215"/>
      <c r="T79" s="215"/>
    </row>
    <row r="80" spans="1:20" ht="15" customHeight="1" x14ac:dyDescent="0.25">
      <c r="A80" s="25"/>
      <c r="B80" s="25"/>
      <c r="C80" s="25"/>
      <c r="D80" s="24"/>
      <c r="E80" s="24"/>
      <c r="F80" s="19"/>
      <c r="G80" s="19"/>
      <c r="H80" s="19"/>
      <c r="I80" s="19"/>
      <c r="J80" s="38"/>
      <c r="K80" s="79"/>
      <c r="L80" s="79"/>
      <c r="M80" s="79"/>
      <c r="N80" s="215"/>
      <c r="O80" s="215"/>
      <c r="P80" s="215"/>
      <c r="Q80" s="215"/>
      <c r="R80" s="215"/>
      <c r="S80" s="215"/>
      <c r="T80" s="215"/>
    </row>
    <row r="81" spans="1:20" ht="15" customHeight="1" x14ac:dyDescent="0.25">
      <c r="A81" s="25"/>
      <c r="B81" s="25"/>
      <c r="C81" s="25"/>
      <c r="D81" s="24"/>
      <c r="E81" s="24"/>
      <c r="F81" s="19"/>
      <c r="G81" s="19"/>
      <c r="H81" s="19"/>
      <c r="I81" s="19"/>
      <c r="J81" s="38"/>
      <c r="K81" s="79"/>
      <c r="L81" s="79"/>
      <c r="M81" s="79"/>
      <c r="N81" s="215"/>
      <c r="O81" s="215"/>
      <c r="P81" s="215"/>
      <c r="Q81" s="215"/>
      <c r="R81" s="215"/>
      <c r="S81" s="215"/>
      <c r="T81" s="215"/>
    </row>
    <row r="82" spans="1:20" ht="28.5" customHeight="1" x14ac:dyDescent="0.3">
      <c r="A82" s="18" t="s">
        <v>180</v>
      </c>
      <c r="C82" s="22"/>
      <c r="D82" s="24"/>
      <c r="E82" s="24"/>
      <c r="F82" s="25"/>
      <c r="G82" s="25"/>
      <c r="H82" s="25"/>
      <c r="I82" s="25"/>
      <c r="J82" s="25"/>
      <c r="K82" s="961" t="str">
        <f>K28</f>
        <v>Die Angabe des Antragstellers im Formular Zielbeiträge zu der (Teil-)Frage ist plausibel und wurde übernommen.</v>
      </c>
      <c r="L82" s="962"/>
      <c r="M82" s="79"/>
      <c r="N82" s="215"/>
      <c r="O82" s="215"/>
      <c r="P82" s="215"/>
      <c r="Q82" s="215"/>
      <c r="R82" s="215"/>
      <c r="S82" s="215"/>
      <c r="T82" s="215"/>
    </row>
    <row r="83" spans="1:20" ht="14.25" customHeight="1" x14ac:dyDescent="0.3">
      <c r="A83" s="18"/>
      <c r="C83" s="22"/>
      <c r="D83" s="285">
        <v>1</v>
      </c>
      <c r="E83" s="964">
        <v>2</v>
      </c>
      <c r="F83" s="915"/>
      <c r="G83" s="915"/>
      <c r="H83" s="915"/>
      <c r="I83" s="916"/>
      <c r="J83" s="285">
        <v>3</v>
      </c>
      <c r="K83" s="543"/>
      <c r="L83" s="544"/>
      <c r="M83" s="79"/>
      <c r="N83" s="215"/>
      <c r="O83" s="215"/>
      <c r="P83" s="215"/>
      <c r="Q83" s="215"/>
      <c r="R83" s="215"/>
      <c r="S83" s="215"/>
      <c r="T83" s="215"/>
    </row>
    <row r="84" spans="1:20" ht="43.5" customHeight="1" x14ac:dyDescent="0.3">
      <c r="A84" s="19"/>
      <c r="B84" s="22"/>
      <c r="C84" s="22"/>
      <c r="D84" s="546" t="s">
        <v>145</v>
      </c>
      <c r="E84" s="965" t="s">
        <v>146</v>
      </c>
      <c r="F84" s="915"/>
      <c r="G84" s="915"/>
      <c r="H84" s="915"/>
      <c r="I84" s="916"/>
      <c r="J84" s="286" t="s">
        <v>169</v>
      </c>
      <c r="K84" s="306" t="str">
        <f>K105</f>
        <v>Ja / Nein</v>
      </c>
      <c r="L84" s="306" t="str">
        <f>L105</f>
        <v>Wenn nein, bitte hier erläutern</v>
      </c>
      <c r="M84" s="79"/>
      <c r="N84" s="215"/>
      <c r="O84" s="215"/>
      <c r="P84" s="215"/>
      <c r="Q84" s="215"/>
      <c r="R84" s="215"/>
      <c r="S84" s="215"/>
      <c r="T84" s="215"/>
    </row>
    <row r="85" spans="1:20" ht="13" x14ac:dyDescent="0.25">
      <c r="A85" s="25"/>
      <c r="B85" s="25"/>
      <c r="C85" s="25"/>
      <c r="D85" s="63" t="s">
        <v>154</v>
      </c>
      <c r="E85" s="991" t="s">
        <v>220</v>
      </c>
      <c r="F85" s="992"/>
      <c r="G85" s="992"/>
      <c r="H85" s="992"/>
      <c r="I85" s="993"/>
      <c r="J85" s="997" t="str">
        <f>Fragenkatalog!$AE$584</f>
        <v/>
      </c>
      <c r="K85" s="70"/>
      <c r="L85" s="71"/>
      <c r="M85" s="76"/>
      <c r="N85" s="215"/>
      <c r="O85" s="215"/>
      <c r="P85" s="215"/>
      <c r="Q85" s="215"/>
      <c r="R85" s="215"/>
      <c r="S85" s="215"/>
      <c r="T85" s="215"/>
    </row>
    <row r="86" spans="1:20" ht="15.75" customHeight="1" x14ac:dyDescent="0.25">
      <c r="A86" s="25"/>
      <c r="B86" s="25"/>
      <c r="C86" s="25"/>
      <c r="D86" s="81"/>
      <c r="E86" s="994"/>
      <c r="F86" s="995"/>
      <c r="G86" s="995"/>
      <c r="H86" s="995"/>
      <c r="I86" s="996"/>
      <c r="J86" s="998"/>
      <c r="K86" s="82"/>
      <c r="L86" s="83"/>
      <c r="M86" s="76"/>
      <c r="N86" s="215"/>
      <c r="O86" s="215"/>
      <c r="P86" s="215"/>
      <c r="Q86" s="215"/>
      <c r="R86" s="215"/>
      <c r="S86" s="215"/>
      <c r="T86" s="215"/>
    </row>
    <row r="87" spans="1:20" ht="19.5" customHeight="1" x14ac:dyDescent="0.25">
      <c r="A87" s="25"/>
      <c r="B87" s="25"/>
      <c r="C87" s="25"/>
      <c r="D87" s="67" t="s">
        <v>148</v>
      </c>
      <c r="E87" s="542"/>
      <c r="F87" s="542"/>
      <c r="G87" s="542"/>
      <c r="H87" s="21"/>
      <c r="I87" s="21"/>
      <c r="J87" s="90"/>
      <c r="K87" s="82"/>
      <c r="L87" s="83"/>
      <c r="M87" s="76"/>
      <c r="N87" s="215"/>
      <c r="O87" s="215"/>
      <c r="P87" s="215"/>
      <c r="Q87" s="215"/>
      <c r="R87" s="215"/>
      <c r="S87" s="215"/>
      <c r="T87" s="215"/>
    </row>
    <row r="88" spans="1:20" ht="17.149999999999999" customHeight="1" x14ac:dyDescent="0.25">
      <c r="A88" s="25"/>
      <c r="B88" s="25"/>
      <c r="C88" s="25"/>
      <c r="D88" s="26" t="s">
        <v>72</v>
      </c>
      <c r="E88" s="960" t="s">
        <v>149</v>
      </c>
      <c r="F88" s="960"/>
      <c r="G88" s="960"/>
      <c r="H88" s="960"/>
      <c r="I88" s="960"/>
      <c r="J88" s="301" t="str">
        <f>Fragenkatalog!$AF$594</f>
        <v/>
      </c>
      <c r="K88" s="73"/>
      <c r="L88" s="74"/>
      <c r="M88" s="76"/>
      <c r="N88" s="215"/>
      <c r="O88" s="215"/>
      <c r="P88" s="215"/>
      <c r="Q88" s="215"/>
      <c r="R88" s="215"/>
      <c r="S88" s="215"/>
      <c r="T88" s="215"/>
    </row>
    <row r="89" spans="1:20" ht="27" customHeight="1" x14ac:dyDescent="0.25">
      <c r="A89" s="25"/>
      <c r="B89" s="25"/>
      <c r="C89" s="25"/>
      <c r="D89" s="26" t="s">
        <v>76</v>
      </c>
      <c r="E89" s="965" t="s">
        <v>473</v>
      </c>
      <c r="F89" s="989"/>
      <c r="G89" s="989"/>
      <c r="H89" s="915"/>
      <c r="I89" s="916"/>
      <c r="J89" s="301" t="str">
        <f>Fragenkatalog!$AF$598</f>
        <v/>
      </c>
      <c r="K89" s="29"/>
      <c r="L89" s="64"/>
      <c r="M89" s="76"/>
      <c r="N89" s="215"/>
      <c r="O89" s="215"/>
      <c r="P89" s="215"/>
      <c r="Q89" s="215"/>
      <c r="R89" s="215"/>
      <c r="S89" s="215"/>
      <c r="T89" s="215"/>
    </row>
    <row r="90" spans="1:20" ht="41.25" customHeight="1" x14ac:dyDescent="0.25">
      <c r="A90" s="25"/>
      <c r="B90" s="25"/>
      <c r="C90" s="25"/>
      <c r="D90" s="26" t="s">
        <v>73</v>
      </c>
      <c r="E90" s="965" t="s">
        <v>83</v>
      </c>
      <c r="F90" s="989"/>
      <c r="G90" s="989"/>
      <c r="H90" s="915"/>
      <c r="I90" s="916"/>
      <c r="J90" s="301" t="str">
        <f>Fragenkatalog!$AF$602</f>
        <v/>
      </c>
      <c r="K90" s="29"/>
      <c r="L90" s="64"/>
      <c r="M90" s="76"/>
      <c r="N90" s="215"/>
      <c r="O90" s="215"/>
      <c r="P90" s="215"/>
      <c r="Q90" s="215"/>
      <c r="R90" s="215"/>
      <c r="S90" s="215"/>
      <c r="T90" s="215"/>
    </row>
    <row r="91" spans="1:20" ht="36.75" customHeight="1" x14ac:dyDescent="0.25">
      <c r="A91" s="25"/>
      <c r="B91" s="25"/>
      <c r="C91" s="25"/>
      <c r="D91" s="26" t="s">
        <v>53</v>
      </c>
      <c r="E91" s="965" t="s">
        <v>210</v>
      </c>
      <c r="F91" s="989"/>
      <c r="G91" s="989"/>
      <c r="H91" s="915"/>
      <c r="I91" s="916"/>
      <c r="J91" s="301" t="str">
        <f>Fragenkatalog!$AF$606</f>
        <v/>
      </c>
      <c r="K91" s="29"/>
      <c r="L91" s="64"/>
      <c r="M91" s="76"/>
      <c r="N91" s="215"/>
      <c r="O91" s="215"/>
      <c r="P91" s="215"/>
      <c r="Q91" s="215"/>
      <c r="R91" s="215"/>
      <c r="S91" s="215"/>
      <c r="T91" s="215"/>
    </row>
    <row r="92" spans="1:20" ht="17.149999999999999" customHeight="1" x14ac:dyDescent="0.25">
      <c r="A92" s="25"/>
      <c r="B92" s="25"/>
      <c r="C92" s="25"/>
      <c r="D92" s="27" t="s">
        <v>54</v>
      </c>
      <c r="E92" s="965" t="s">
        <v>57</v>
      </c>
      <c r="F92" s="989"/>
      <c r="G92" s="989"/>
      <c r="H92" s="915"/>
      <c r="I92" s="916"/>
      <c r="J92" s="301" t="str">
        <f>Fragenkatalog!$AF$613</f>
        <v/>
      </c>
      <c r="K92" s="29"/>
      <c r="L92" s="64"/>
      <c r="M92" s="76"/>
      <c r="N92" s="215"/>
      <c r="O92" s="215"/>
      <c r="P92" s="215"/>
      <c r="Q92" s="215"/>
      <c r="R92" s="215"/>
      <c r="S92" s="215"/>
      <c r="T92" s="215"/>
    </row>
    <row r="93" spans="1:20" ht="17.149999999999999" customHeight="1" x14ac:dyDescent="0.25">
      <c r="A93" s="25"/>
      <c r="B93" s="25"/>
      <c r="C93" s="25"/>
      <c r="D93" s="26" t="s">
        <v>55</v>
      </c>
      <c r="E93" s="965" t="s">
        <v>58</v>
      </c>
      <c r="F93" s="989"/>
      <c r="G93" s="989"/>
      <c r="H93" s="915"/>
      <c r="I93" s="916"/>
      <c r="J93" s="301" t="str">
        <f>Fragenkatalog!$AF$617</f>
        <v/>
      </c>
      <c r="K93" s="29"/>
      <c r="L93" s="64"/>
      <c r="M93" s="76"/>
      <c r="N93" s="215"/>
      <c r="O93" s="215"/>
      <c r="P93" s="215"/>
      <c r="Q93" s="215"/>
      <c r="R93" s="215"/>
      <c r="S93" s="215"/>
      <c r="T93" s="215"/>
    </row>
    <row r="94" spans="1:20" ht="17.149999999999999" customHeight="1" x14ac:dyDescent="0.25">
      <c r="A94" s="25"/>
      <c r="B94" s="25"/>
      <c r="C94" s="25"/>
      <c r="D94" s="26" t="s">
        <v>56</v>
      </c>
      <c r="E94" s="965" t="s">
        <v>59</v>
      </c>
      <c r="F94" s="989"/>
      <c r="G94" s="989"/>
      <c r="H94" s="915"/>
      <c r="I94" s="916"/>
      <c r="J94" s="301" t="str">
        <f>Fragenkatalog!$AF$621</f>
        <v/>
      </c>
      <c r="K94" s="29"/>
      <c r="L94" s="64"/>
      <c r="M94" s="76"/>
      <c r="N94" s="215"/>
      <c r="O94" s="215"/>
      <c r="P94" s="215"/>
      <c r="Q94" s="215"/>
      <c r="R94" s="215"/>
      <c r="S94" s="215"/>
      <c r="T94" s="215"/>
    </row>
    <row r="95" spans="1:20" ht="17.149999999999999" customHeight="1" x14ac:dyDescent="0.25">
      <c r="A95" s="25"/>
      <c r="B95" s="25"/>
      <c r="C95" s="25"/>
      <c r="D95" s="26" t="s">
        <v>296</v>
      </c>
      <c r="E95" s="965" t="s">
        <v>192</v>
      </c>
      <c r="F95" s="989"/>
      <c r="G95" s="989"/>
      <c r="H95" s="915"/>
      <c r="I95" s="916"/>
      <c r="J95" s="301" t="str">
        <f>Fragenkatalog!$AF$625</f>
        <v/>
      </c>
      <c r="K95" s="29"/>
      <c r="L95" s="64"/>
      <c r="M95" s="76"/>
      <c r="N95" s="215"/>
      <c r="O95" s="215"/>
      <c r="P95" s="215"/>
      <c r="Q95" s="215"/>
      <c r="R95" s="215"/>
      <c r="S95" s="215"/>
      <c r="T95" s="215"/>
    </row>
    <row r="96" spans="1:20" ht="17.149999999999999" customHeight="1" x14ac:dyDescent="0.25">
      <c r="A96" s="25"/>
      <c r="B96" s="25"/>
      <c r="C96" s="25"/>
      <c r="D96" s="26" t="s">
        <v>297</v>
      </c>
      <c r="E96" s="965" t="s">
        <v>155</v>
      </c>
      <c r="F96" s="989"/>
      <c r="G96" s="989"/>
      <c r="H96" s="915"/>
      <c r="I96" s="916"/>
      <c r="J96" s="301" t="str">
        <f>Fragenkatalog!$AF$629</f>
        <v/>
      </c>
      <c r="K96" s="29"/>
      <c r="L96" s="64"/>
      <c r="M96" s="76"/>
      <c r="N96" s="215"/>
      <c r="O96" s="215"/>
      <c r="P96" s="215"/>
      <c r="Q96" s="215"/>
      <c r="R96" s="215"/>
      <c r="S96" s="215"/>
      <c r="T96" s="215"/>
    </row>
    <row r="97" spans="1:20" ht="6.75" customHeight="1" x14ac:dyDescent="0.25">
      <c r="A97" s="25"/>
      <c r="B97" s="25"/>
      <c r="C97" s="25"/>
      <c r="D97" s="18"/>
      <c r="E97" s="38"/>
      <c r="F97" s="38"/>
      <c r="G97" s="38"/>
      <c r="H97" s="19"/>
      <c r="I97" s="19"/>
      <c r="J97" s="78"/>
      <c r="K97" s="62"/>
      <c r="L97" s="62"/>
      <c r="M97" s="76"/>
      <c r="N97" s="215"/>
      <c r="O97" s="215"/>
      <c r="P97" s="215"/>
      <c r="Q97" s="215"/>
      <c r="R97" s="215"/>
      <c r="S97" s="215"/>
      <c r="T97" s="215"/>
    </row>
    <row r="98" spans="1:20" ht="15.75" customHeight="1" x14ac:dyDescent="0.25">
      <c r="A98" s="25"/>
      <c r="B98" s="25"/>
      <c r="D98" s="115" t="s">
        <v>182</v>
      </c>
      <c r="E98" s="38"/>
      <c r="F98" s="38"/>
      <c r="G98" s="38"/>
      <c r="H98" s="78"/>
      <c r="I98" s="78"/>
      <c r="J98" s="25"/>
      <c r="K98" s="62"/>
      <c r="L98" s="62"/>
      <c r="M98" s="79"/>
      <c r="N98" s="215"/>
      <c r="O98" s="215"/>
      <c r="P98" s="215"/>
      <c r="Q98" s="215"/>
      <c r="R98" s="215"/>
      <c r="S98" s="215"/>
      <c r="T98" s="215"/>
    </row>
    <row r="99" spans="1:20" s="245" customFormat="1" ht="13" x14ac:dyDescent="0.3">
      <c r="A99" s="57"/>
      <c r="B99" s="57"/>
      <c r="C99" s="57"/>
      <c r="D99" s="57"/>
      <c r="E99" s="57"/>
      <c r="F99" s="57"/>
      <c r="G99" s="57"/>
      <c r="H99" s="58" t="s">
        <v>152</v>
      </c>
      <c r="J99" s="314" t="str">
        <f t="array" ref="J99">IF(J100="Angaben fehlen","",SUM(COUNTIF(J88:J96,"x")))</f>
        <v/>
      </c>
      <c r="K99" s="62"/>
      <c r="L99" s="62"/>
      <c r="M99" s="76"/>
      <c r="N99" s="214"/>
      <c r="O99" s="214"/>
      <c r="P99" s="214"/>
      <c r="Q99" s="214"/>
      <c r="R99" s="214"/>
      <c r="S99" s="214"/>
      <c r="T99" s="214"/>
    </row>
    <row r="100" spans="1:20" s="245" customFormat="1" ht="25.5" customHeight="1" x14ac:dyDescent="0.3">
      <c r="A100" s="57"/>
      <c r="B100" s="57"/>
      <c r="C100" s="57"/>
      <c r="D100" s="57"/>
      <c r="E100" s="57"/>
      <c r="F100" s="57"/>
      <c r="G100" s="57"/>
      <c r="H100" s="84" t="s">
        <v>153</v>
      </c>
      <c r="J100" s="312" t="str">
        <f t="array" ref="J100">IF(J85="","Angaben fehlen",IF(J85="Nein","Negativ",IF(AND(J85="Ja",J88:J96=""),"Neutral","Positiv")))</f>
        <v>Angaben fehlen</v>
      </c>
      <c r="K100" s="62"/>
      <c r="L100" s="62"/>
      <c r="M100" s="247"/>
      <c r="N100" s="214"/>
      <c r="O100" s="214"/>
      <c r="P100" s="214"/>
      <c r="Q100" s="214"/>
      <c r="R100" s="214"/>
      <c r="S100" s="214"/>
      <c r="T100" s="214"/>
    </row>
    <row r="101" spans="1:20" ht="24.75" customHeight="1" x14ac:dyDescent="0.3">
      <c r="A101" s="25"/>
      <c r="B101" s="25"/>
      <c r="C101" s="25"/>
      <c r="D101" s="53"/>
      <c r="E101" s="24"/>
      <c r="F101" s="25"/>
      <c r="G101" s="25"/>
      <c r="H101" s="25"/>
      <c r="I101" s="25"/>
      <c r="J101" s="312" t="str">
        <f>IF(J100="Angaben fehlen","",IF(J100="Negativ","Nicht förderfähig","Förderfähig"))</f>
        <v/>
      </c>
      <c r="K101" s="62"/>
      <c r="L101" s="62"/>
      <c r="M101" s="61"/>
      <c r="N101" s="214"/>
      <c r="O101" s="214"/>
      <c r="P101" s="214"/>
      <c r="Q101" s="215"/>
      <c r="R101" s="215"/>
      <c r="S101" s="215"/>
      <c r="T101" s="215"/>
    </row>
    <row r="102" spans="1:20" ht="24.75" customHeight="1" x14ac:dyDescent="0.3">
      <c r="A102" s="25"/>
      <c r="B102" s="25"/>
      <c r="C102" s="25"/>
      <c r="D102" s="53"/>
      <c r="E102" s="24"/>
      <c r="F102" s="25"/>
      <c r="G102" s="25"/>
      <c r="H102" s="25"/>
      <c r="I102" s="25"/>
      <c r="J102" s="553"/>
      <c r="K102" s="62"/>
      <c r="L102" s="62"/>
      <c r="M102" s="61"/>
      <c r="N102" s="214"/>
      <c r="O102" s="214"/>
      <c r="P102" s="214"/>
      <c r="Q102" s="215"/>
      <c r="R102" s="215"/>
      <c r="S102" s="215"/>
      <c r="T102" s="215"/>
    </row>
    <row r="103" spans="1:20" ht="29.25" customHeight="1" x14ac:dyDescent="0.3">
      <c r="A103" s="77" t="s">
        <v>509</v>
      </c>
      <c r="B103" s="22"/>
      <c r="C103" s="22"/>
      <c r="D103" s="24"/>
      <c r="E103" s="24"/>
      <c r="F103" s="25"/>
      <c r="G103" s="25"/>
      <c r="H103" s="25"/>
      <c r="I103" s="25"/>
      <c r="J103" s="25"/>
      <c r="K103" s="961" t="str">
        <f>K28</f>
        <v>Die Angabe des Antragstellers im Formular Zielbeiträge zu der (Teil-)Frage ist plausibel und wurde übernommen.</v>
      </c>
      <c r="L103" s="962"/>
      <c r="M103" s="215"/>
      <c r="N103" s="214"/>
      <c r="O103" s="214"/>
      <c r="P103" s="214"/>
      <c r="Q103" s="215"/>
      <c r="R103" s="215"/>
      <c r="S103" s="215"/>
      <c r="T103" s="215"/>
    </row>
    <row r="104" spans="1:20" ht="14.25" customHeight="1" x14ac:dyDescent="0.3">
      <c r="A104" s="77"/>
      <c r="B104" s="22"/>
      <c r="C104" s="22"/>
      <c r="D104" s="285">
        <v>1</v>
      </c>
      <c r="E104" s="964">
        <v>2</v>
      </c>
      <c r="F104" s="915"/>
      <c r="G104" s="915"/>
      <c r="H104" s="915"/>
      <c r="I104" s="916"/>
      <c r="J104" s="285">
        <v>3</v>
      </c>
      <c r="K104" s="543"/>
      <c r="L104" s="544"/>
      <c r="M104" s="215"/>
      <c r="N104" s="214"/>
      <c r="O104" s="214"/>
      <c r="P104" s="214"/>
      <c r="Q104" s="215"/>
      <c r="R104" s="215"/>
      <c r="S104" s="215"/>
      <c r="T104" s="215"/>
    </row>
    <row r="105" spans="1:20" ht="37.5" customHeight="1" x14ac:dyDescent="0.3">
      <c r="A105" s="19"/>
      <c r="B105" s="22"/>
      <c r="C105" s="22"/>
      <c r="D105" s="89" t="s">
        <v>145</v>
      </c>
      <c r="E105" s="965" t="s">
        <v>146</v>
      </c>
      <c r="F105" s="915"/>
      <c r="G105" s="915"/>
      <c r="H105" s="915"/>
      <c r="I105" s="916"/>
      <c r="J105" s="286" t="s">
        <v>169</v>
      </c>
      <c r="K105" s="313" t="str">
        <f>K48</f>
        <v>Ja / Nein</v>
      </c>
      <c r="L105" s="307" t="str">
        <f>L48</f>
        <v>Wenn nein, bitte hier erläutern</v>
      </c>
      <c r="M105" s="79"/>
      <c r="N105" s="214"/>
      <c r="O105" s="214"/>
      <c r="P105" s="214"/>
      <c r="Q105" s="215"/>
      <c r="R105" s="215"/>
      <c r="S105" s="215"/>
      <c r="T105" s="215"/>
    </row>
    <row r="106" spans="1:20" ht="21" customHeight="1" x14ac:dyDescent="0.3">
      <c r="A106" s="25"/>
      <c r="B106" s="25"/>
      <c r="C106" s="25"/>
      <c r="D106" s="118" t="s">
        <v>510</v>
      </c>
      <c r="E106" s="991" t="s">
        <v>220</v>
      </c>
      <c r="F106" s="999"/>
      <c r="G106" s="802"/>
      <c r="H106" s="802"/>
      <c r="I106" s="911"/>
      <c r="J106" s="997" t="str">
        <f>Fragenkatalog!$AE$665</f>
        <v/>
      </c>
      <c r="K106" s="29"/>
      <c r="L106" s="64"/>
      <c r="M106" s="76"/>
      <c r="N106" s="214"/>
      <c r="O106" s="246" t="s">
        <v>43</v>
      </c>
      <c r="P106" s="246" t="s">
        <v>42</v>
      </c>
      <c r="Q106" s="215"/>
      <c r="R106" s="215"/>
      <c r="S106" s="215"/>
      <c r="T106" s="215"/>
    </row>
    <row r="107" spans="1:20" ht="11.25" customHeight="1" x14ac:dyDescent="0.3">
      <c r="A107" s="25"/>
      <c r="B107" s="25"/>
      <c r="C107" s="25"/>
      <c r="D107" s="547"/>
      <c r="E107" s="927"/>
      <c r="F107" s="928"/>
      <c r="G107" s="928"/>
      <c r="H107" s="928"/>
      <c r="I107" s="929"/>
      <c r="J107" s="998"/>
      <c r="K107" s="65"/>
      <c r="L107" s="66"/>
      <c r="M107" s="76"/>
      <c r="N107" s="214"/>
      <c r="O107" s="246"/>
      <c r="P107" s="246"/>
      <c r="Q107" s="215"/>
      <c r="R107" s="215"/>
      <c r="S107" s="215"/>
      <c r="T107" s="215"/>
    </row>
    <row r="108" spans="1:20" ht="16.5" customHeight="1" x14ac:dyDescent="0.3">
      <c r="A108" s="25"/>
      <c r="B108" s="25"/>
      <c r="C108" s="25"/>
      <c r="D108" s="67" t="s">
        <v>148</v>
      </c>
      <c r="E108" s="542"/>
      <c r="F108" s="542"/>
      <c r="G108" s="542"/>
      <c r="H108" s="400"/>
      <c r="I108" s="90"/>
      <c r="J108" s="90"/>
      <c r="K108" s="68"/>
      <c r="L108" s="69"/>
      <c r="M108" s="76"/>
      <c r="N108" s="214"/>
      <c r="O108" s="246"/>
      <c r="P108" s="246"/>
      <c r="Q108" s="215"/>
      <c r="R108" s="215"/>
      <c r="S108" s="215"/>
      <c r="T108" s="215"/>
    </row>
    <row r="109" spans="1:20" ht="17.149999999999999" customHeight="1" x14ac:dyDescent="0.3">
      <c r="A109" s="25"/>
      <c r="B109" s="25"/>
      <c r="C109" s="25"/>
      <c r="D109" s="26" t="s">
        <v>497</v>
      </c>
      <c r="E109" s="965" t="s">
        <v>149</v>
      </c>
      <c r="F109" s="989"/>
      <c r="G109" s="541"/>
      <c r="H109" s="541"/>
      <c r="I109" s="541"/>
      <c r="J109" s="301" t="str">
        <f>Fragenkatalog!$AF$671</f>
        <v/>
      </c>
      <c r="K109" s="70"/>
      <c r="L109" s="71"/>
      <c r="M109" s="76"/>
      <c r="N109" s="214"/>
      <c r="O109" s="246" t="s">
        <v>135</v>
      </c>
      <c r="P109" s="214"/>
      <c r="Q109" s="215"/>
      <c r="R109" s="215"/>
      <c r="S109" s="215"/>
      <c r="T109" s="215"/>
    </row>
    <row r="110" spans="1:20" ht="17.149999999999999" customHeight="1" x14ac:dyDescent="0.25">
      <c r="A110" s="25"/>
      <c r="B110" s="25"/>
      <c r="C110" s="25"/>
      <c r="D110" s="72" t="s">
        <v>499</v>
      </c>
      <c r="E110" s="965" t="s">
        <v>84</v>
      </c>
      <c r="F110" s="989"/>
      <c r="G110" s="915"/>
      <c r="H110" s="915"/>
      <c r="I110" s="916"/>
      <c r="J110" s="301" t="str">
        <f>Fragenkatalog!$AF$675</f>
        <v/>
      </c>
      <c r="K110" s="73"/>
      <c r="L110" s="74"/>
      <c r="M110" s="76"/>
      <c r="N110" s="215"/>
      <c r="O110" s="215"/>
      <c r="P110" s="215"/>
      <c r="Q110" s="215"/>
      <c r="R110" s="215"/>
      <c r="S110" s="215"/>
      <c r="T110" s="215"/>
    </row>
    <row r="111" spans="1:20" ht="17.149999999999999" customHeight="1" x14ac:dyDescent="0.25">
      <c r="A111" s="25"/>
      <c r="B111" s="25"/>
      <c r="C111" s="25"/>
      <c r="D111" s="72" t="s">
        <v>500</v>
      </c>
      <c r="E111" s="965" t="s">
        <v>50</v>
      </c>
      <c r="F111" s="989"/>
      <c r="G111" s="915"/>
      <c r="H111" s="915"/>
      <c r="I111" s="916"/>
      <c r="J111" s="301" t="str">
        <f>Fragenkatalog!$AF$679</f>
        <v/>
      </c>
      <c r="K111" s="29"/>
      <c r="L111" s="64"/>
      <c r="M111" s="76"/>
      <c r="N111" s="215"/>
      <c r="O111" s="215"/>
      <c r="P111" s="215"/>
      <c r="Q111" s="215"/>
      <c r="R111" s="215"/>
      <c r="S111" s="215"/>
      <c r="T111" s="215"/>
    </row>
    <row r="112" spans="1:20" ht="17.149999999999999" customHeight="1" x14ac:dyDescent="0.25">
      <c r="A112" s="25"/>
      <c r="B112" s="25"/>
      <c r="C112" s="25"/>
      <c r="D112" s="72" t="s">
        <v>503</v>
      </c>
      <c r="E112" s="540" t="s">
        <v>511</v>
      </c>
      <c r="F112" s="541"/>
      <c r="G112" s="537"/>
      <c r="H112" s="537"/>
      <c r="I112" s="538"/>
      <c r="J112" s="301" t="str">
        <f>Fragenkatalog!$AF$686</f>
        <v/>
      </c>
      <c r="K112" s="29"/>
      <c r="L112" s="64"/>
      <c r="M112" s="76"/>
      <c r="N112" s="215"/>
      <c r="O112" s="215"/>
      <c r="P112" s="215"/>
      <c r="Q112" s="215"/>
      <c r="R112" s="215"/>
      <c r="S112" s="215"/>
      <c r="T112" s="215"/>
    </row>
    <row r="113" spans="1:20" ht="17.149999999999999" customHeight="1" x14ac:dyDescent="0.25">
      <c r="A113" s="25"/>
      <c r="B113" s="25"/>
      <c r="C113" s="25"/>
      <c r="D113" s="72" t="s">
        <v>505</v>
      </c>
      <c r="E113" s="965" t="s">
        <v>295</v>
      </c>
      <c r="F113" s="989"/>
      <c r="G113" s="989"/>
      <c r="H113" s="989"/>
      <c r="I113" s="990"/>
      <c r="J113" s="301" t="str">
        <f>Fragenkatalog!$AF$690</f>
        <v/>
      </c>
      <c r="K113" s="29"/>
      <c r="L113" s="64"/>
      <c r="M113" s="76"/>
      <c r="N113" s="215"/>
      <c r="O113" s="215"/>
      <c r="P113" s="215"/>
      <c r="Q113" s="215"/>
      <c r="R113" s="215"/>
      <c r="S113" s="215"/>
      <c r="T113" s="215"/>
    </row>
    <row r="114" spans="1:20" ht="16.5" customHeight="1" x14ac:dyDescent="0.25">
      <c r="A114" s="25"/>
      <c r="B114" s="25"/>
      <c r="C114" s="25"/>
      <c r="D114" s="72" t="s">
        <v>506</v>
      </c>
      <c r="E114" s="965" t="s">
        <v>150</v>
      </c>
      <c r="F114" s="989"/>
      <c r="G114" s="915"/>
      <c r="H114" s="915"/>
      <c r="I114" s="916"/>
      <c r="J114" s="301" t="str">
        <f>Fragenkatalog!$AF$694</f>
        <v/>
      </c>
      <c r="K114" s="29"/>
      <c r="L114" s="64"/>
      <c r="M114" s="76"/>
      <c r="N114" s="215"/>
      <c r="O114" s="215"/>
      <c r="P114" s="215"/>
      <c r="Q114" s="215"/>
      <c r="R114" s="215"/>
      <c r="S114" s="215"/>
      <c r="T114" s="215"/>
    </row>
    <row r="115" spans="1:20" ht="16.5" customHeight="1" x14ac:dyDescent="0.25">
      <c r="A115" s="25"/>
      <c r="B115" s="25"/>
      <c r="C115" s="25"/>
      <c r="D115" s="72" t="s">
        <v>507</v>
      </c>
      <c r="E115" s="965" t="s">
        <v>151</v>
      </c>
      <c r="F115" s="989"/>
      <c r="G115" s="915"/>
      <c r="H115" s="915"/>
      <c r="I115" s="916"/>
      <c r="J115" s="301" t="str">
        <f>Fragenkatalog!$AF$698</f>
        <v/>
      </c>
      <c r="K115" s="29"/>
      <c r="L115" s="64"/>
      <c r="M115" s="76"/>
      <c r="N115" s="215"/>
      <c r="O115" s="215"/>
      <c r="P115" s="215"/>
      <c r="Q115" s="215"/>
      <c r="R115" s="215"/>
      <c r="S115" s="215"/>
      <c r="T115" s="215"/>
    </row>
    <row r="116" spans="1:20" ht="6" customHeight="1" x14ac:dyDescent="0.25">
      <c r="A116" s="25"/>
      <c r="B116" s="25"/>
      <c r="C116" s="25"/>
      <c r="D116" s="75"/>
      <c r="E116" s="38"/>
      <c r="F116" s="38"/>
      <c r="G116" s="38"/>
      <c r="H116" s="19"/>
      <c r="I116" s="19"/>
      <c r="J116" s="78"/>
      <c r="K116" s="39"/>
      <c r="L116" s="76"/>
      <c r="M116" s="76"/>
      <c r="N116" s="215"/>
      <c r="O116" s="215"/>
      <c r="P116" s="215"/>
      <c r="Q116" s="215"/>
      <c r="R116" s="215"/>
      <c r="S116" s="215"/>
      <c r="T116" s="215"/>
    </row>
    <row r="117" spans="1:20" ht="15" customHeight="1" x14ac:dyDescent="0.25">
      <c r="A117" s="25"/>
      <c r="B117" s="25"/>
      <c r="D117" s="116" t="s">
        <v>512</v>
      </c>
      <c r="E117" s="38"/>
      <c r="F117" s="38"/>
      <c r="G117" s="38"/>
      <c r="H117" s="78"/>
      <c r="I117" s="78"/>
      <c r="J117" s="25"/>
      <c r="K117" s="79"/>
      <c r="L117" s="79"/>
      <c r="M117" s="79"/>
      <c r="N117" s="215"/>
      <c r="O117" s="215"/>
      <c r="P117" s="215"/>
      <c r="Q117" s="215"/>
      <c r="R117" s="215"/>
      <c r="S117" s="215"/>
      <c r="T117" s="215"/>
    </row>
    <row r="118" spans="1:20" ht="18" customHeight="1" x14ac:dyDescent="0.3">
      <c r="A118" s="25"/>
      <c r="B118" s="25"/>
      <c r="C118" s="25"/>
      <c r="D118" s="53"/>
      <c r="E118" s="54"/>
      <c r="F118" s="19"/>
      <c r="G118" s="19"/>
      <c r="H118" s="58" t="s">
        <v>152</v>
      </c>
      <c r="J118" s="314" t="str">
        <f>IF(J119="Angaben fehlen","",SUM(COUNTIF(J109:J115,"x")))</f>
        <v/>
      </c>
      <c r="K118" s="76"/>
      <c r="L118" s="76"/>
      <c r="M118" s="76"/>
      <c r="N118" s="215"/>
      <c r="O118" s="215"/>
      <c r="P118" s="215"/>
      <c r="Q118" s="215"/>
      <c r="R118" s="215"/>
      <c r="S118" s="215"/>
      <c r="T118" s="215"/>
    </row>
    <row r="119" spans="1:20" ht="25.5" customHeight="1" x14ac:dyDescent="0.25">
      <c r="A119" s="25"/>
      <c r="B119" s="25"/>
      <c r="C119" s="25"/>
      <c r="D119" s="53"/>
      <c r="E119" s="54"/>
      <c r="F119" s="19"/>
      <c r="G119" s="19"/>
      <c r="H119" s="60" t="s">
        <v>153</v>
      </c>
      <c r="J119" s="312" t="str">
        <f t="array" ref="J119">IF(J106="","Angaben fehlen",IF(J106="Nein","Negativ",IF(AND(J106="Ja",J109:J115=""),"Neutral","Positiv")))</f>
        <v>Angaben fehlen</v>
      </c>
      <c r="K119" s="52"/>
      <c r="L119" s="52"/>
      <c r="M119" s="52"/>
      <c r="N119" s="215"/>
      <c r="O119" s="215"/>
      <c r="P119" s="215"/>
      <c r="Q119" s="215"/>
      <c r="R119" s="215"/>
      <c r="S119" s="215"/>
      <c r="T119" s="215"/>
    </row>
    <row r="120" spans="1:20" ht="31.5" customHeight="1" x14ac:dyDescent="0.25">
      <c r="A120" s="25"/>
      <c r="B120" s="80"/>
      <c r="C120" s="25"/>
      <c r="D120" s="24"/>
      <c r="E120" s="24"/>
      <c r="F120" s="19"/>
      <c r="G120" s="19"/>
      <c r="H120" s="19"/>
      <c r="I120" s="19"/>
      <c r="J120" s="312" t="str">
        <f>IF(J119="Angaben Fehlen","",IF(J119="Negativ","Nicht förderfähig","Förderfähig"))</f>
        <v/>
      </c>
      <c r="K120" s="79"/>
      <c r="L120" s="79"/>
      <c r="M120" s="79"/>
      <c r="N120" s="215"/>
      <c r="O120" s="215"/>
      <c r="P120" s="215"/>
      <c r="Q120" s="215"/>
      <c r="R120" s="215"/>
      <c r="S120" s="215"/>
      <c r="T120" s="215"/>
    </row>
    <row r="121" spans="1:20" ht="24.75" customHeight="1" x14ac:dyDescent="0.3">
      <c r="A121" s="25"/>
      <c r="B121" s="25"/>
      <c r="C121" s="25"/>
      <c r="D121" s="53"/>
      <c r="E121" s="24"/>
      <c r="F121" s="25"/>
      <c r="G121" s="25"/>
      <c r="H121" s="25"/>
      <c r="I121" s="25"/>
      <c r="J121" s="553"/>
      <c r="K121" s="62"/>
      <c r="L121" s="62"/>
      <c r="M121" s="61"/>
      <c r="N121" s="214"/>
      <c r="O121" s="214"/>
      <c r="P121" s="214"/>
      <c r="Q121" s="215"/>
      <c r="R121" s="215"/>
      <c r="S121" s="215"/>
      <c r="T121" s="215"/>
    </row>
    <row r="122" spans="1:20" x14ac:dyDescent="0.25">
      <c r="K122" s="62"/>
      <c r="L122" s="62"/>
      <c r="M122" s="215"/>
      <c r="N122" s="215"/>
      <c r="O122" s="215"/>
      <c r="P122" s="215"/>
      <c r="Q122" s="215"/>
      <c r="R122" s="215"/>
      <c r="S122" s="215"/>
      <c r="T122" s="215"/>
    </row>
    <row r="123" spans="1:20" ht="13" x14ac:dyDescent="0.3">
      <c r="A123" s="113" t="s">
        <v>196</v>
      </c>
      <c r="B123" s="96"/>
      <c r="C123" s="96"/>
      <c r="D123" s="97"/>
      <c r="E123" s="97"/>
      <c r="F123" s="96"/>
      <c r="G123" s="96"/>
      <c r="H123" s="96"/>
      <c r="I123" s="96"/>
      <c r="J123" s="98"/>
      <c r="K123" s="62"/>
      <c r="L123" s="62"/>
      <c r="M123" s="62"/>
      <c r="N123" s="215"/>
      <c r="O123" s="215"/>
      <c r="P123" s="215"/>
      <c r="Q123" s="215"/>
      <c r="R123" s="215"/>
      <c r="S123" s="215"/>
      <c r="T123" s="215"/>
    </row>
    <row r="124" spans="1:20" ht="6.75" customHeight="1" x14ac:dyDescent="0.25">
      <c r="A124" s="99"/>
      <c r="B124" s="20"/>
      <c r="C124" s="20"/>
      <c r="D124" s="100"/>
      <c r="E124" s="100"/>
      <c r="F124" s="20"/>
      <c r="G124" s="20"/>
      <c r="H124" s="20"/>
      <c r="I124" s="20"/>
      <c r="J124" s="101"/>
      <c r="K124" s="62"/>
      <c r="L124" s="62"/>
      <c r="M124" s="62"/>
      <c r="N124" s="215"/>
      <c r="O124" s="215"/>
      <c r="P124" s="215"/>
      <c r="Q124" s="215"/>
      <c r="R124" s="215"/>
      <c r="S124" s="215"/>
      <c r="T124" s="215"/>
    </row>
    <row r="125" spans="1:20" ht="26.25" customHeight="1" x14ac:dyDescent="0.3">
      <c r="A125" s="99"/>
      <c r="B125" s="20"/>
      <c r="C125" s="20"/>
      <c r="D125" s="102" t="s">
        <v>193</v>
      </c>
      <c r="E125" s="103"/>
      <c r="F125" s="104"/>
      <c r="G125" s="104"/>
      <c r="H125" s="20"/>
      <c r="I125" s="20"/>
      <c r="J125" s="312" t="str">
        <f>J66</f>
        <v>Angaben fehlen</v>
      </c>
      <c r="K125" s="62"/>
      <c r="L125" s="62"/>
      <c r="M125" s="62"/>
      <c r="N125" s="215"/>
      <c r="O125" s="215"/>
      <c r="P125" s="215"/>
      <c r="Q125" s="215"/>
      <c r="R125" s="215"/>
      <c r="S125" s="215"/>
      <c r="T125" s="215"/>
    </row>
    <row r="126" spans="1:20" ht="26.25" customHeight="1" x14ac:dyDescent="0.25">
      <c r="A126" s="99"/>
      <c r="B126" s="20"/>
      <c r="C126" s="20"/>
      <c r="D126" s="1001" t="s">
        <v>513</v>
      </c>
      <c r="E126" s="1001"/>
      <c r="F126" s="1001"/>
      <c r="G126" s="1001"/>
      <c r="H126" s="1001"/>
      <c r="I126" s="1001"/>
      <c r="J126" s="312" t="str">
        <f>J78</f>
        <v>Angaben fehlen</v>
      </c>
      <c r="K126" s="62"/>
      <c r="L126" s="62"/>
      <c r="M126" s="62"/>
      <c r="N126" s="215"/>
      <c r="O126" s="215"/>
      <c r="P126" s="215"/>
      <c r="Q126" s="215"/>
      <c r="R126" s="215"/>
      <c r="S126" s="215"/>
      <c r="T126" s="215"/>
    </row>
    <row r="127" spans="1:20" ht="27.75" customHeight="1" x14ac:dyDescent="0.25">
      <c r="A127" s="99"/>
      <c r="B127" s="20"/>
      <c r="C127" s="20"/>
      <c r="D127" s="1001" t="s">
        <v>194</v>
      </c>
      <c r="E127" s="1001"/>
      <c r="F127" s="1001"/>
      <c r="G127" s="1001"/>
      <c r="H127" s="1001"/>
      <c r="I127" s="1002"/>
      <c r="J127" s="312" t="str">
        <f>J100</f>
        <v>Angaben fehlen</v>
      </c>
      <c r="K127" s="62"/>
      <c r="L127" s="62"/>
      <c r="M127" s="62"/>
      <c r="N127" s="215"/>
      <c r="O127" s="215"/>
      <c r="P127" s="215"/>
      <c r="Q127" s="215"/>
      <c r="R127" s="215"/>
      <c r="S127" s="215"/>
      <c r="T127" s="215"/>
    </row>
    <row r="128" spans="1:20" ht="24.75" customHeight="1" x14ac:dyDescent="0.25">
      <c r="A128" s="99"/>
      <c r="B128" s="20"/>
      <c r="C128" s="20"/>
      <c r="D128" s="1001" t="s">
        <v>514</v>
      </c>
      <c r="E128" s="1001"/>
      <c r="F128" s="1001"/>
      <c r="G128" s="1001"/>
      <c r="H128" s="1001"/>
      <c r="I128" s="1001"/>
      <c r="J128" s="312" t="str">
        <f>J119</f>
        <v>Angaben fehlen</v>
      </c>
      <c r="K128" s="62"/>
      <c r="L128" s="62"/>
      <c r="M128" s="62"/>
      <c r="N128" s="215"/>
      <c r="O128" s="215"/>
      <c r="P128" s="215"/>
      <c r="Q128" s="215"/>
      <c r="R128" s="215"/>
      <c r="S128" s="215"/>
      <c r="T128" s="215"/>
    </row>
    <row r="129" spans="1:20" ht="31.5" customHeight="1" x14ac:dyDescent="0.3">
      <c r="A129" s="99"/>
      <c r="B129" s="20"/>
      <c r="C129" s="20"/>
      <c r="D129" s="102"/>
      <c r="E129" s="100"/>
      <c r="F129" s="104"/>
      <c r="G129" s="104"/>
      <c r="H129" s="105" t="s">
        <v>195</v>
      </c>
      <c r="J129" s="315" t="str">
        <f>IF(OR(J125="Angaben fehlen",J126="Angaben fehlen",J127="Angaben fehlen",J128="Angaben fehlen"),"",IF(AND(J125="Positiv",OR(
AND(J128="Neutral",J127="Positiv",J126="Positiv"),
AND(J128="Positiv",J127="Neutral",J126="Positiv"),
AND(J128="Neutral",J127="Neutral",J126="Positiv"),
AND(J128="Positiv",J127="Positiv",J126="Positiv"))),"Förderfähig","Nicht förderfähig"))</f>
        <v/>
      </c>
      <c r="K129" s="62"/>
      <c r="L129" s="62"/>
      <c r="M129" s="62"/>
      <c r="N129" s="215"/>
      <c r="O129" s="215"/>
      <c r="P129" s="215"/>
      <c r="Q129" s="215"/>
      <c r="R129" s="215"/>
      <c r="S129" s="215"/>
      <c r="T129" s="215"/>
    </row>
    <row r="130" spans="1:20" ht="4.5" customHeight="1" x14ac:dyDescent="0.3">
      <c r="A130" s="106"/>
      <c r="B130" s="107"/>
      <c r="C130" s="107"/>
      <c r="D130" s="108"/>
      <c r="E130" s="109"/>
      <c r="F130" s="110"/>
      <c r="G130" s="110"/>
      <c r="H130" s="111"/>
      <c r="I130" s="111"/>
      <c r="J130" s="112"/>
      <c r="K130" s="62"/>
      <c r="L130" s="62"/>
      <c r="M130" s="62"/>
      <c r="N130" s="215"/>
      <c r="O130" s="215"/>
      <c r="P130" s="215"/>
      <c r="Q130" s="215"/>
      <c r="R130" s="215"/>
      <c r="S130" s="215"/>
      <c r="T130" s="215"/>
    </row>
    <row r="131" spans="1:20" ht="13.5" customHeight="1" x14ac:dyDescent="0.25">
      <c r="K131" s="13"/>
      <c r="L131" s="13"/>
      <c r="M131" s="7"/>
    </row>
    <row r="132" spans="1:20" ht="13" hidden="1" x14ac:dyDescent="0.3">
      <c r="A132" s="248" t="s">
        <v>156</v>
      </c>
      <c r="B132" s="249"/>
      <c r="C132" s="249"/>
      <c r="D132" s="249"/>
      <c r="E132" s="250"/>
      <c r="F132" s="250"/>
      <c r="G132" s="250"/>
      <c r="H132" s="250"/>
      <c r="I132" s="250"/>
      <c r="J132" s="250"/>
      <c r="K132" s="250"/>
      <c r="L132" s="251"/>
      <c r="M132" s="62"/>
      <c r="N132" s="215"/>
      <c r="O132" s="215"/>
      <c r="P132" s="215"/>
      <c r="Q132" s="215"/>
      <c r="R132" s="215"/>
      <c r="S132" s="215"/>
      <c r="T132" s="215"/>
    </row>
    <row r="133" spans="1:20" ht="30" hidden="1" customHeight="1" x14ac:dyDescent="0.25">
      <c r="A133" s="1003" t="s">
        <v>515</v>
      </c>
      <c r="B133" s="1004"/>
      <c r="C133" s="1004"/>
      <c r="D133" s="1004"/>
      <c r="E133" s="1004"/>
      <c r="F133" s="1004"/>
      <c r="G133" s="1004"/>
      <c r="H133" s="1004"/>
      <c r="I133" s="1004"/>
      <c r="J133" s="1004"/>
      <c r="K133" s="1004"/>
      <c r="L133" s="252"/>
      <c r="M133" s="545"/>
      <c r="N133" s="215"/>
      <c r="O133" s="215"/>
      <c r="P133" s="215"/>
      <c r="Q133" s="215"/>
      <c r="R133" s="215"/>
      <c r="S133" s="215"/>
      <c r="T133" s="215"/>
    </row>
    <row r="134" spans="1:20" hidden="1" x14ac:dyDescent="0.25">
      <c r="A134" s="253" t="s">
        <v>157</v>
      </c>
      <c r="B134" s="254"/>
      <c r="C134" s="254"/>
      <c r="D134" s="254"/>
      <c r="E134" s="62"/>
      <c r="F134" s="62"/>
      <c r="G134" s="62"/>
      <c r="H134" s="62"/>
      <c r="I134" s="62"/>
      <c r="J134" s="62"/>
      <c r="K134" s="62"/>
      <c r="L134" s="255"/>
      <c r="M134" s="62"/>
      <c r="N134" s="215"/>
      <c r="O134" s="215"/>
      <c r="P134" s="215"/>
      <c r="Q134" s="215"/>
      <c r="R134" s="215"/>
      <c r="S134" s="215"/>
      <c r="T134" s="215"/>
    </row>
    <row r="135" spans="1:20" hidden="1" x14ac:dyDescent="0.25">
      <c r="A135" s="253"/>
      <c r="B135" s="62"/>
      <c r="C135" s="62"/>
      <c r="D135" s="254"/>
      <c r="E135" s="254"/>
      <c r="F135" s="256"/>
      <c r="G135" s="256"/>
      <c r="H135" s="62"/>
      <c r="I135" s="62"/>
      <c r="J135" s="62"/>
      <c r="K135" s="62"/>
      <c r="L135" s="255"/>
      <c r="M135" s="62"/>
      <c r="N135" s="215"/>
      <c r="O135" s="215"/>
      <c r="P135" s="215"/>
      <c r="Q135" s="215"/>
      <c r="R135" s="215"/>
      <c r="S135" s="215"/>
      <c r="T135" s="215"/>
    </row>
    <row r="136" spans="1:20" hidden="1" x14ac:dyDescent="0.25">
      <c r="A136" s="253"/>
      <c r="B136" s="62"/>
      <c r="C136" s="62"/>
      <c r="D136" s="254"/>
      <c r="E136" s="254"/>
      <c r="F136" s="62"/>
      <c r="G136" s="62"/>
      <c r="H136" s="62"/>
      <c r="I136" s="62"/>
      <c r="J136" s="62"/>
      <c r="K136" s="62"/>
      <c r="L136" s="255"/>
      <c r="M136" s="62"/>
      <c r="N136" s="215"/>
      <c r="O136" s="215"/>
      <c r="P136" s="215"/>
      <c r="Q136" s="215"/>
      <c r="R136" s="215"/>
      <c r="S136" s="215"/>
      <c r="T136" s="215"/>
    </row>
    <row r="137" spans="1:20" hidden="1" x14ac:dyDescent="0.25">
      <c r="A137" s="253"/>
      <c r="B137" s="62"/>
      <c r="C137" s="62"/>
      <c r="D137" s="254"/>
      <c r="E137" s="254"/>
      <c r="F137" s="62"/>
      <c r="G137" s="62"/>
      <c r="H137" s="62"/>
      <c r="I137" s="62"/>
      <c r="J137" s="62"/>
      <c r="K137" s="62"/>
      <c r="L137" s="255"/>
      <c r="M137" s="62"/>
      <c r="N137" s="215"/>
      <c r="O137" s="215"/>
      <c r="P137" s="215"/>
      <c r="Q137" s="215"/>
      <c r="R137" s="215"/>
      <c r="S137" s="215"/>
      <c r="T137" s="215"/>
    </row>
    <row r="138" spans="1:20" hidden="1" x14ac:dyDescent="0.25">
      <c r="A138" s="257"/>
      <c r="B138" s="1005"/>
      <c r="C138" s="1005"/>
      <c r="D138" s="1005"/>
      <c r="E138" s="254"/>
      <c r="F138" s="62"/>
      <c r="G138" s="62"/>
      <c r="H138" s="62"/>
      <c r="I138" s="62"/>
      <c r="J138" s="62"/>
      <c r="K138" s="62"/>
      <c r="L138" s="255"/>
      <c r="M138" s="62"/>
      <c r="N138" s="215"/>
      <c r="O138" s="215"/>
      <c r="P138" s="215"/>
      <c r="Q138" s="215"/>
      <c r="R138" s="215"/>
      <c r="S138" s="215"/>
      <c r="T138" s="215"/>
    </row>
    <row r="139" spans="1:20" ht="25.5" hidden="1" customHeight="1" x14ac:dyDescent="0.25">
      <c r="A139" s="257"/>
      <c r="B139" s="1000" t="s">
        <v>60</v>
      </c>
      <c r="C139" s="1000"/>
      <c r="D139" s="1000"/>
      <c r="E139" s="258"/>
      <c r="F139" s="259" t="s">
        <v>158</v>
      </c>
      <c r="G139" s="284"/>
      <c r="H139" s="260"/>
      <c r="I139" s="260"/>
      <c r="J139" s="260"/>
      <c r="K139" s="260"/>
      <c r="L139" s="261"/>
      <c r="M139" s="62"/>
      <c r="N139" s="215"/>
      <c r="O139" s="215"/>
      <c r="P139" s="215"/>
      <c r="Q139" s="215"/>
      <c r="R139" s="215"/>
      <c r="S139" s="215"/>
      <c r="T139" s="215"/>
    </row>
    <row r="140" spans="1:20" hidden="1" x14ac:dyDescent="0.25">
      <c r="A140" s="13"/>
      <c r="B140" s="262"/>
      <c r="C140" s="262"/>
      <c r="D140" s="263"/>
      <c r="E140" s="264"/>
      <c r="F140" s="262"/>
      <c r="G140" s="262"/>
      <c r="H140" s="13"/>
      <c r="I140" s="13"/>
      <c r="J140" s="13"/>
    </row>
  </sheetData>
  <sheetProtection password="8333" sheet="1" objects="1" scenarios="1"/>
  <mergeCells count="88">
    <mergeCell ref="B139:D139"/>
    <mergeCell ref="D126:I126"/>
    <mergeCell ref="D127:I127"/>
    <mergeCell ref="D128:I128"/>
    <mergeCell ref="A133:K133"/>
    <mergeCell ref="B138:D138"/>
    <mergeCell ref="E110:I110"/>
    <mergeCell ref="E111:I111"/>
    <mergeCell ref="E113:I113"/>
    <mergeCell ref="E114:I114"/>
    <mergeCell ref="E115:I115"/>
    <mergeCell ref="E104:I104"/>
    <mergeCell ref="E105:I105"/>
    <mergeCell ref="E106:I107"/>
    <mergeCell ref="J106:J107"/>
    <mergeCell ref="E109:F109"/>
    <mergeCell ref="E93:I93"/>
    <mergeCell ref="E94:I94"/>
    <mergeCell ref="E95:I95"/>
    <mergeCell ref="E96:I96"/>
    <mergeCell ref="K103:L103"/>
    <mergeCell ref="E88:I88"/>
    <mergeCell ref="E89:I89"/>
    <mergeCell ref="E90:I90"/>
    <mergeCell ref="E91:I91"/>
    <mergeCell ref="E92:I92"/>
    <mergeCell ref="K82:L82"/>
    <mergeCell ref="E83:I83"/>
    <mergeCell ref="E84:I84"/>
    <mergeCell ref="E85:I86"/>
    <mergeCell ref="J85:J86"/>
    <mergeCell ref="K71:L71"/>
    <mergeCell ref="E72:I72"/>
    <mergeCell ref="E73:I73"/>
    <mergeCell ref="E74:I75"/>
    <mergeCell ref="J74:J75"/>
    <mergeCell ref="F22:J22"/>
    <mergeCell ref="J31:J32"/>
    <mergeCell ref="F25:J25"/>
    <mergeCell ref="F44:I44"/>
    <mergeCell ref="F39:G39"/>
    <mergeCell ref="F40:G40"/>
    <mergeCell ref="F41:G41"/>
    <mergeCell ref="A12:J12"/>
    <mergeCell ref="A13:J13"/>
    <mergeCell ref="A15:A17"/>
    <mergeCell ref="D15:J15"/>
    <mergeCell ref="D17:J17"/>
    <mergeCell ref="K27:L27"/>
    <mergeCell ref="K28:L28"/>
    <mergeCell ref="F29:G29"/>
    <mergeCell ref="F30:G30"/>
    <mergeCell ref="D33:D34"/>
    <mergeCell ref="E33:E34"/>
    <mergeCell ref="F31:G31"/>
    <mergeCell ref="F32:G32"/>
    <mergeCell ref="F33:G3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s>
  <conditionalFormatting sqref="J68">
    <cfRule type="cellIs" dxfId="39" priority="66" stopIfTrue="1" operator="equal">
      <formula>"Nicht förderfähig"</formula>
    </cfRule>
    <cfRule type="cellIs" dxfId="38" priority="67" stopIfTrue="1" operator="equal">
      <formula>"Förderfähig"</formula>
    </cfRule>
  </conditionalFormatting>
  <conditionalFormatting sqref="J66">
    <cfRule type="cellIs" dxfId="37" priority="64" stopIfTrue="1" operator="equal">
      <formula>"Positiv"</formula>
    </cfRule>
    <cfRule type="cellIs" dxfId="36" priority="65" stopIfTrue="1" operator="notEqual">
      <formula>"Positiv"</formula>
    </cfRule>
  </conditionalFormatting>
  <conditionalFormatting sqref="J67">
    <cfRule type="cellIs" dxfId="35" priority="56" stopIfTrue="1" operator="equal">
      <formula>"Nicht förderfähig"</formula>
    </cfRule>
    <cfRule type="cellIs" dxfId="34" priority="57" stopIfTrue="1" operator="equal">
      <formula>"Förderfähig"</formula>
    </cfRule>
  </conditionalFormatting>
  <conditionalFormatting sqref="J56:J58">
    <cfRule type="cellIs" dxfId="33" priority="34" operator="equal">
      <formula>"Bitte korrigieren: Unzulässige Kombination von Angaben."</formula>
    </cfRule>
  </conditionalFormatting>
  <conditionalFormatting sqref="J70 J120 J76:J77 J80:J81">
    <cfRule type="cellIs" dxfId="32" priority="32" stopIfTrue="1" operator="equal">
      <formula>"Nicht förderfähig"</formula>
    </cfRule>
    <cfRule type="cellIs" dxfId="31" priority="33" stopIfTrue="1" operator="equal">
      <formula>"Förderfähig"</formula>
    </cfRule>
  </conditionalFormatting>
  <conditionalFormatting sqref="J102 J121">
    <cfRule type="cellIs" dxfId="30" priority="30" stopIfTrue="1" operator="equal">
      <formula>"Nicht förderfähig"</formula>
    </cfRule>
    <cfRule type="cellIs" dxfId="29" priority="31" stopIfTrue="1" operator="equal">
      <formula>"Förderfähig"</formula>
    </cfRule>
  </conditionalFormatting>
  <conditionalFormatting sqref="J129:J130">
    <cfRule type="cellIs" dxfId="28" priority="28" stopIfTrue="1" operator="equal">
      <formula>"nicht förderfähig"</formula>
    </cfRule>
    <cfRule type="cellIs" dxfId="27" priority="29" stopIfTrue="1" operator="equal">
      <formula>"förderfähig"</formula>
    </cfRule>
  </conditionalFormatting>
  <conditionalFormatting sqref="J125">
    <cfRule type="cellIs" dxfId="26" priority="26" stopIfTrue="1" operator="equal">
      <formula>"Positiv"</formula>
    </cfRule>
    <cfRule type="cellIs" dxfId="25" priority="27" stopIfTrue="1" operator="notEqual">
      <formula>"Positiv"</formula>
    </cfRule>
  </conditionalFormatting>
  <conditionalFormatting sqref="J119">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7">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8">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6:J107">
    <cfRule type="cellIs" dxfId="15" priority="16" operator="equal">
      <formula>"Nein"</formula>
    </cfRule>
  </conditionalFormatting>
  <conditionalFormatting sqref="J85:J86">
    <cfRule type="cellIs" dxfId="14" priority="15" operator="equal">
      <formula>"Nein"</formula>
    </cfRule>
  </conditionalFormatting>
  <conditionalFormatting sqref="J74:J75">
    <cfRule type="cellIs" dxfId="13" priority="14" operator="equal">
      <formula>"Nein"</formula>
    </cfRule>
  </conditionalFormatting>
  <conditionalFormatting sqref="J101">
    <cfRule type="cellIs" dxfId="12" priority="7" stopIfTrue="1" operator="equal">
      <formula>"Nicht förderfähig"</formula>
    </cfRule>
    <cfRule type="cellIs" dxfId="11" priority="8" stopIfTrue="1" operator="equal">
      <formula>"Förderfähig"</formula>
    </cfRule>
  </conditionalFormatting>
  <conditionalFormatting sqref="J126">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8">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9">
    <cfRule type="cellIs" dxfId="4" priority="9" stopIfTrue="1" operator="equal">
      <formula>"Nicht förderfähig"</formula>
    </cfRule>
    <cfRule type="cellIs" dxfId="3" priority="10" stopIfTrue="1" operator="equal">
      <formula>"Förderfähig"</formula>
    </cfRule>
  </conditionalFormatting>
  <conditionalFormatting sqref="J100">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disablePrompts="1" count="28">
    <dataValidation type="list" allowBlank="1" showInputMessage="1" showErrorMessage="1" sqref="WVQ983040 WLU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8 WVR983062 WLV983062 WBZ983062 VSD983062 VIH983062 UYL983062 UOP983062 UET983062 TUX983062 TLB983062 TBF983062 SRJ983062 SHN983062 RXR983062 RNV983062 RDZ983062 QUD983062 QKH983062 QAL983062 PQP983062 PGT983062 OWX983062 ONB983062 ODF983062 NTJ983062 NJN983062 MZR983062 MPV983062 MFZ983062 LWD983062 LMH983062 LCL983062 KSP983062 KIT983062 JYX983062 JPB983062 JFF983062 IVJ983062 ILN983062 IBR983062 HRV983062 HHZ983062 GYD983062 GOH983062 GEL983062 FUP983062 FKT983062 FAX983062 ERB983062 EHF983062 DXJ983062 DNN983062 DDR983062 CTV983062 CJZ983062 CAD983062 BQH983062 BGL983062 AWP983062 AMT983062 ACX983062 TB983062 JF983062 J983062 WVR917526 WLV917526 WBZ917526 VSD917526 VIH917526 UYL917526 UOP917526 UET917526 TUX917526 TLB917526 TBF917526 SRJ917526 SHN917526 RXR917526 RNV917526 RDZ917526 QUD917526 QKH917526 QAL917526 PQP917526 PGT917526 OWX917526 ONB917526 ODF917526 NTJ917526 NJN917526 MZR917526 MPV917526 MFZ917526 LWD917526 LMH917526 LCL917526 KSP917526 KIT917526 JYX917526 JPB917526 JFF917526 IVJ917526 ILN917526 IBR917526 HRV917526 HHZ917526 GYD917526 GOH917526 GEL917526 FUP917526 FKT917526 FAX917526 ERB917526 EHF917526 DXJ917526 DNN917526 DDR917526 CTV917526 CJZ917526 CAD917526 BQH917526 BGL917526 AWP917526 AMT917526 ACX917526 TB917526 JF917526 J917526 WVR851990 WLV851990 WBZ851990 VSD851990 VIH851990 UYL851990 UOP851990 UET851990 TUX851990 TLB851990 TBF851990 SRJ851990 SHN851990 RXR851990 RNV851990 RDZ851990 QUD851990 QKH851990 QAL851990 PQP851990 PGT851990 OWX851990 ONB851990 ODF851990 NTJ851990 NJN851990 MZR851990 MPV851990 MFZ851990 LWD851990 LMH851990 LCL851990 KSP851990 KIT851990 JYX851990 JPB851990 JFF851990 IVJ851990 ILN851990 IBR851990 HRV851990 HHZ851990 GYD851990 GOH851990 GEL851990 FUP851990 FKT851990 FAX851990 ERB851990 EHF851990 DXJ851990 DNN851990 DDR851990 CTV851990 CJZ851990 CAD851990 BQH851990 BGL851990 AWP851990 AMT851990 ACX851990 TB851990 JF851990 J851990 WVR786454 WLV786454 WBZ786454 VSD786454 VIH786454 UYL786454 UOP786454 UET786454 TUX786454 TLB786454 TBF786454 SRJ786454 SHN786454 RXR786454 RNV786454 RDZ786454 QUD786454 QKH786454 QAL786454 PQP786454 PGT786454 OWX786454 ONB786454 ODF786454 NTJ786454 NJN786454 MZR786454 MPV786454 MFZ786454 LWD786454 LMH786454 LCL786454 KSP786454 KIT786454 JYX786454 JPB786454 JFF786454 IVJ786454 ILN786454 IBR786454 HRV786454 HHZ786454 GYD786454 GOH786454 GEL786454 FUP786454 FKT786454 FAX786454 ERB786454 EHF786454 DXJ786454 DNN786454 DDR786454 CTV786454 CJZ786454 CAD786454 BQH786454 BGL786454 AWP786454 AMT786454 ACX786454 TB786454 JF786454 J786454 WVR720918 WLV720918 WBZ720918 VSD720918 VIH720918 UYL720918 UOP720918 UET720918 TUX720918 TLB720918 TBF720918 SRJ720918 SHN720918 RXR720918 RNV720918 RDZ720918 QUD720918 QKH720918 QAL720918 PQP720918 PGT720918 OWX720918 ONB720918 ODF720918 NTJ720918 NJN720918 MZR720918 MPV720918 MFZ720918 LWD720918 LMH720918 LCL720918 KSP720918 KIT720918 JYX720918 JPB720918 JFF720918 IVJ720918 ILN720918 IBR720918 HRV720918 HHZ720918 GYD720918 GOH720918 GEL720918 FUP720918 FKT720918 FAX720918 ERB720918 EHF720918 DXJ720918 DNN720918 DDR720918 CTV720918 CJZ720918 CAD720918 BQH720918 BGL720918 AWP720918 AMT720918 ACX720918 TB720918 JF720918 J720918 WVR655382 WLV655382 WBZ655382 VSD655382 VIH655382 UYL655382 UOP655382 UET655382 TUX655382 TLB655382 TBF655382 SRJ655382 SHN655382 RXR655382 RNV655382 RDZ655382 QUD655382 QKH655382 QAL655382 PQP655382 PGT655382 OWX655382 ONB655382 ODF655382 NTJ655382 NJN655382 MZR655382 MPV655382 MFZ655382 LWD655382 LMH655382 LCL655382 KSP655382 KIT655382 JYX655382 JPB655382 JFF655382 IVJ655382 ILN655382 IBR655382 HRV655382 HHZ655382 GYD655382 GOH655382 GEL655382 FUP655382 FKT655382 FAX655382 ERB655382 EHF655382 DXJ655382 DNN655382 DDR655382 CTV655382 CJZ655382 CAD655382 BQH655382 BGL655382 AWP655382 AMT655382 ACX655382 TB655382 JF655382 J655382 WVR589846 WLV589846 WBZ589846 VSD589846 VIH589846 UYL589846 UOP589846 UET589846 TUX589846 TLB589846 TBF589846 SRJ589846 SHN589846 RXR589846 RNV589846 RDZ589846 QUD589846 QKH589846 QAL589846 PQP589846 PGT589846 OWX589846 ONB589846 ODF589846 NTJ589846 NJN589846 MZR589846 MPV589846 MFZ589846 LWD589846 LMH589846 LCL589846 KSP589846 KIT589846 JYX589846 JPB589846 JFF589846 IVJ589846 ILN589846 IBR589846 HRV589846 HHZ589846 GYD589846 GOH589846 GEL589846 FUP589846 FKT589846 FAX589846 ERB589846 EHF589846 DXJ589846 DNN589846 DDR589846 CTV589846 CJZ589846 CAD589846 BQH589846 BGL589846 AWP589846 AMT589846 ACX589846 TB589846 JF589846 J589846 WVR524310 WLV524310 WBZ524310 VSD524310 VIH524310 UYL524310 UOP524310 UET524310 TUX524310 TLB524310 TBF524310 SRJ524310 SHN524310 RXR524310 RNV524310 RDZ524310 QUD524310 QKH524310 QAL524310 PQP524310 PGT524310 OWX524310 ONB524310 ODF524310 NTJ524310 NJN524310 MZR524310 MPV524310 MFZ524310 LWD524310 LMH524310 LCL524310 KSP524310 KIT524310 JYX524310 JPB524310 JFF524310 IVJ524310 ILN524310 IBR524310 HRV524310 HHZ524310 GYD524310 GOH524310 GEL524310 FUP524310 FKT524310 FAX524310 ERB524310 EHF524310 DXJ524310 DNN524310 DDR524310 CTV524310 CJZ524310 CAD524310 BQH524310 BGL524310 AWP524310 AMT524310 ACX524310 TB524310 JF524310 J524310 WVR458774 WLV458774 WBZ458774 VSD458774 VIH458774 UYL458774 UOP458774 UET458774 TUX458774 TLB458774 TBF458774 SRJ458774 SHN458774 RXR458774 RNV458774 RDZ458774 QUD458774 QKH458774 QAL458774 PQP458774 PGT458774 OWX458774 ONB458774 ODF458774 NTJ458774 NJN458774 MZR458774 MPV458774 MFZ458774 LWD458774 LMH458774 LCL458774 KSP458774 KIT458774 JYX458774 JPB458774 JFF458774 IVJ458774 ILN458774 IBR458774 HRV458774 HHZ458774 GYD458774 GOH458774 GEL458774 FUP458774 FKT458774 FAX458774 ERB458774 EHF458774 DXJ458774 DNN458774 DDR458774 CTV458774 CJZ458774 CAD458774 BQH458774 BGL458774 AWP458774 AMT458774 ACX458774 TB458774 JF458774 J458774 WVR393238 WLV393238 WBZ393238 VSD393238 VIH393238 UYL393238 UOP393238 UET393238 TUX393238 TLB393238 TBF393238 SRJ393238 SHN393238 RXR393238 RNV393238 RDZ393238 QUD393238 QKH393238 QAL393238 PQP393238 PGT393238 OWX393238 ONB393238 ODF393238 NTJ393238 NJN393238 MZR393238 MPV393238 MFZ393238 LWD393238 LMH393238 LCL393238 KSP393238 KIT393238 JYX393238 JPB393238 JFF393238 IVJ393238 ILN393238 IBR393238 HRV393238 HHZ393238 GYD393238 GOH393238 GEL393238 FUP393238 FKT393238 FAX393238 ERB393238 EHF393238 DXJ393238 DNN393238 DDR393238 CTV393238 CJZ393238 CAD393238 BQH393238 BGL393238 AWP393238 AMT393238 ACX393238 TB393238 JF393238 J393238 WVR327702 WLV327702 WBZ327702 VSD327702 VIH327702 UYL327702 UOP327702 UET327702 TUX327702 TLB327702 TBF327702 SRJ327702 SHN327702 RXR327702 RNV327702 RDZ327702 QUD327702 QKH327702 QAL327702 PQP327702 PGT327702 OWX327702 ONB327702 ODF327702 NTJ327702 NJN327702 MZR327702 MPV327702 MFZ327702 LWD327702 LMH327702 LCL327702 KSP327702 KIT327702 JYX327702 JPB327702 JFF327702 IVJ327702 ILN327702 IBR327702 HRV327702 HHZ327702 GYD327702 GOH327702 GEL327702 FUP327702 FKT327702 FAX327702 ERB327702 EHF327702 DXJ327702 DNN327702 DDR327702 CTV327702 CJZ327702 CAD327702 BQH327702 BGL327702 AWP327702 AMT327702 ACX327702 TB327702 JF327702 J327702 WVR262166 WLV262166 WBZ262166 VSD262166 VIH262166 UYL262166 UOP262166 UET262166 TUX262166 TLB262166 TBF262166 SRJ262166 SHN262166 RXR262166 RNV262166 RDZ262166 QUD262166 QKH262166 QAL262166 PQP262166 PGT262166 OWX262166 ONB262166 ODF262166 NTJ262166 NJN262166 MZR262166 MPV262166 MFZ262166 LWD262166 LMH262166 LCL262166 KSP262166 KIT262166 JYX262166 JPB262166 JFF262166 IVJ262166 ILN262166 IBR262166 HRV262166 HHZ262166 GYD262166 GOH262166 GEL262166 FUP262166 FKT262166 FAX262166 ERB262166 EHF262166 DXJ262166 DNN262166 DDR262166 CTV262166 CJZ262166 CAD262166 BQH262166 BGL262166 AWP262166 AMT262166 ACX262166 TB262166 JF262166 J262166 WVR196630 WLV196630 WBZ196630 VSD196630 VIH196630 UYL196630 UOP196630 UET196630 TUX196630 TLB196630 TBF196630 SRJ196630 SHN196630 RXR196630 RNV196630 RDZ196630 QUD196630 QKH196630 QAL196630 PQP196630 PGT196630 OWX196630 ONB196630 ODF196630 NTJ196630 NJN196630 MZR196630 MPV196630 MFZ196630 LWD196630 LMH196630 LCL196630 KSP196630 KIT196630 JYX196630 JPB196630 JFF196630 IVJ196630 ILN196630 IBR196630 HRV196630 HHZ196630 GYD196630 GOH196630 GEL196630 FUP196630 FKT196630 FAX196630 ERB196630 EHF196630 DXJ196630 DNN196630 DDR196630 CTV196630 CJZ196630 CAD196630 BQH196630 BGL196630 AWP196630 AMT196630 ACX196630 TB196630 JF196630 J196630 WVR131094 WLV131094 WBZ131094 VSD131094 VIH131094 UYL131094 UOP131094 UET131094 TUX131094 TLB131094 TBF131094 SRJ131094 SHN131094 RXR131094 RNV131094 RDZ131094 QUD131094 QKH131094 QAL131094 PQP131094 PGT131094 OWX131094 ONB131094 ODF131094 NTJ131094 NJN131094 MZR131094 MPV131094 MFZ131094 LWD131094 LMH131094 LCL131094 KSP131094 KIT131094 JYX131094 JPB131094 JFF131094 IVJ131094 ILN131094 IBR131094 HRV131094 HHZ131094 GYD131094 GOH131094 GEL131094 FUP131094 FKT131094 FAX131094 ERB131094 EHF131094 DXJ131094 DNN131094 DDR131094 CTV131094 CJZ131094 CAD131094 BQH131094 BGL131094 AWP131094 AMT131094 ACX131094 TB131094 JF131094 J131094 WVR65558 WLV65558 WBZ65558 VSD65558 VIH65558 UYL65558 UOP65558 UET65558 TUX65558 TLB65558 TBF65558 SRJ65558 SHN65558 RXR65558 RNV65558 RDZ65558 QUD65558 QKH65558 QAL65558 PQP65558 PGT65558 OWX65558 ONB65558 ODF65558 NTJ65558 NJN65558 MZR65558 MPV65558 MFZ65558 LWD65558 LMH65558 LCL65558 KSP65558 KIT65558 JYX65558 JPB65558 JFF65558 IVJ65558 ILN65558 IBR65558 HRV65558 HHZ65558 GYD65558 GOH65558 GEL65558 FUP65558 FKT65558 FAX65558 ERB65558 EHF65558 DXJ65558 DNN65558 DDR65558 CTV65558 CJZ65558 CAD65558 BQH65558 BGL65558 AWP65558 AMT65558 ACX65558 TB65558 JF65558">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9:K65530 JG65529:JG65530 TC65529:TC65530 ACY65529:ACY65530 AMU65529:AMU65530 AWQ65529:AWQ65530 BGM65529:BGM65530 BQI65529:BQI65530 CAE65529:CAE65530 CKA65529:CKA65530 CTW65529:CTW65530 DDS65529:DDS65530 DNO65529:DNO65530 DXK65529:DXK65530 EHG65529:EHG65530 ERC65529:ERC65530 FAY65529:FAY65530 FKU65529:FKU65530 FUQ65529:FUQ65530 GEM65529:GEM65530 GOI65529:GOI65530 GYE65529:GYE65530 HIA65529:HIA65530 HRW65529:HRW65530 IBS65529:IBS65530 ILO65529:ILO65530 IVK65529:IVK65530 JFG65529:JFG65530 JPC65529:JPC65530 JYY65529:JYY65530 KIU65529:KIU65530 KSQ65529:KSQ65530 LCM65529:LCM65530 LMI65529:LMI65530 LWE65529:LWE65530 MGA65529:MGA65530 MPW65529:MPW65530 MZS65529:MZS65530 NJO65529:NJO65530 NTK65529:NTK65530 ODG65529:ODG65530 ONC65529:ONC65530 OWY65529:OWY65530 PGU65529:PGU65530 PQQ65529:PQQ65530 QAM65529:QAM65530 QKI65529:QKI65530 QUE65529:QUE65530 REA65529:REA65530 RNW65529:RNW65530 RXS65529:RXS65530 SHO65529:SHO65530 SRK65529:SRK65530 TBG65529:TBG65530 TLC65529:TLC65530 TUY65529:TUY65530 UEU65529:UEU65530 UOQ65529:UOQ65530 UYM65529:UYM65530 VII65529:VII65530 VSE65529:VSE65530 WCA65529:WCA65530 WLW65529:WLW65530 WVS65529:WVS65530 K131065:K131066 JG131065:JG131066 TC131065:TC131066 ACY131065:ACY131066 AMU131065:AMU131066 AWQ131065:AWQ131066 BGM131065:BGM131066 BQI131065:BQI131066 CAE131065:CAE131066 CKA131065:CKA131066 CTW131065:CTW131066 DDS131065:DDS131066 DNO131065:DNO131066 DXK131065:DXK131066 EHG131065:EHG131066 ERC131065:ERC131066 FAY131065:FAY131066 FKU131065:FKU131066 FUQ131065:FUQ131066 GEM131065:GEM131066 GOI131065:GOI131066 GYE131065:GYE131066 HIA131065:HIA131066 HRW131065:HRW131066 IBS131065:IBS131066 ILO131065:ILO131066 IVK131065:IVK131066 JFG131065:JFG131066 JPC131065:JPC131066 JYY131065:JYY131066 KIU131065:KIU131066 KSQ131065:KSQ131066 LCM131065:LCM131066 LMI131065:LMI131066 LWE131065:LWE131066 MGA131065:MGA131066 MPW131065:MPW131066 MZS131065:MZS131066 NJO131065:NJO131066 NTK131065:NTK131066 ODG131065:ODG131066 ONC131065:ONC131066 OWY131065:OWY131066 PGU131065:PGU131066 PQQ131065:PQQ131066 QAM131065:QAM131066 QKI131065:QKI131066 QUE131065:QUE131066 REA131065:REA131066 RNW131065:RNW131066 RXS131065:RXS131066 SHO131065:SHO131066 SRK131065:SRK131066 TBG131065:TBG131066 TLC131065:TLC131066 TUY131065:TUY131066 UEU131065:UEU131066 UOQ131065:UOQ131066 UYM131065:UYM131066 VII131065:VII131066 VSE131065:VSE131066 WCA131065:WCA131066 WLW131065:WLW131066 WVS131065:WVS131066 K196601:K196602 JG196601:JG196602 TC196601:TC196602 ACY196601:ACY196602 AMU196601:AMU196602 AWQ196601:AWQ196602 BGM196601:BGM196602 BQI196601:BQI196602 CAE196601:CAE196602 CKA196601:CKA196602 CTW196601:CTW196602 DDS196601:DDS196602 DNO196601:DNO196602 DXK196601:DXK196602 EHG196601:EHG196602 ERC196601:ERC196602 FAY196601:FAY196602 FKU196601:FKU196602 FUQ196601:FUQ196602 GEM196601:GEM196602 GOI196601:GOI196602 GYE196601:GYE196602 HIA196601:HIA196602 HRW196601:HRW196602 IBS196601:IBS196602 ILO196601:ILO196602 IVK196601:IVK196602 JFG196601:JFG196602 JPC196601:JPC196602 JYY196601:JYY196602 KIU196601:KIU196602 KSQ196601:KSQ196602 LCM196601:LCM196602 LMI196601:LMI196602 LWE196601:LWE196602 MGA196601:MGA196602 MPW196601:MPW196602 MZS196601:MZS196602 NJO196601:NJO196602 NTK196601:NTK196602 ODG196601:ODG196602 ONC196601:ONC196602 OWY196601:OWY196602 PGU196601:PGU196602 PQQ196601:PQQ196602 QAM196601:QAM196602 QKI196601:QKI196602 QUE196601:QUE196602 REA196601:REA196602 RNW196601:RNW196602 RXS196601:RXS196602 SHO196601:SHO196602 SRK196601:SRK196602 TBG196601:TBG196602 TLC196601:TLC196602 TUY196601:TUY196602 UEU196601:UEU196602 UOQ196601:UOQ196602 UYM196601:UYM196602 VII196601:VII196602 VSE196601:VSE196602 WCA196601:WCA196602 WLW196601:WLW196602 WVS196601:WVS196602 K262137:K262138 JG262137:JG262138 TC262137:TC262138 ACY262137:ACY262138 AMU262137:AMU262138 AWQ262137:AWQ262138 BGM262137:BGM262138 BQI262137:BQI262138 CAE262137:CAE262138 CKA262137:CKA262138 CTW262137:CTW262138 DDS262137:DDS262138 DNO262137:DNO262138 DXK262137:DXK262138 EHG262137:EHG262138 ERC262137:ERC262138 FAY262137:FAY262138 FKU262137:FKU262138 FUQ262137:FUQ262138 GEM262137:GEM262138 GOI262137:GOI262138 GYE262137:GYE262138 HIA262137:HIA262138 HRW262137:HRW262138 IBS262137:IBS262138 ILO262137:ILO262138 IVK262137:IVK262138 JFG262137:JFG262138 JPC262137:JPC262138 JYY262137:JYY262138 KIU262137:KIU262138 KSQ262137:KSQ262138 LCM262137:LCM262138 LMI262137:LMI262138 LWE262137:LWE262138 MGA262137:MGA262138 MPW262137:MPW262138 MZS262137:MZS262138 NJO262137:NJO262138 NTK262137:NTK262138 ODG262137:ODG262138 ONC262137:ONC262138 OWY262137:OWY262138 PGU262137:PGU262138 PQQ262137:PQQ262138 QAM262137:QAM262138 QKI262137:QKI262138 QUE262137:QUE262138 REA262137:REA262138 RNW262137:RNW262138 RXS262137:RXS262138 SHO262137:SHO262138 SRK262137:SRK262138 TBG262137:TBG262138 TLC262137:TLC262138 TUY262137:TUY262138 UEU262137:UEU262138 UOQ262137:UOQ262138 UYM262137:UYM262138 VII262137:VII262138 VSE262137:VSE262138 WCA262137:WCA262138 WLW262137:WLW262138 WVS262137:WVS262138 K327673:K327674 JG327673:JG327674 TC327673:TC327674 ACY327673:ACY327674 AMU327673:AMU327674 AWQ327673:AWQ327674 BGM327673:BGM327674 BQI327673:BQI327674 CAE327673:CAE327674 CKA327673:CKA327674 CTW327673:CTW327674 DDS327673:DDS327674 DNO327673:DNO327674 DXK327673:DXK327674 EHG327673:EHG327674 ERC327673:ERC327674 FAY327673:FAY327674 FKU327673:FKU327674 FUQ327673:FUQ327674 GEM327673:GEM327674 GOI327673:GOI327674 GYE327673:GYE327674 HIA327673:HIA327674 HRW327673:HRW327674 IBS327673:IBS327674 ILO327673:ILO327674 IVK327673:IVK327674 JFG327673:JFG327674 JPC327673:JPC327674 JYY327673:JYY327674 KIU327673:KIU327674 KSQ327673:KSQ327674 LCM327673:LCM327674 LMI327673:LMI327674 LWE327673:LWE327674 MGA327673:MGA327674 MPW327673:MPW327674 MZS327673:MZS327674 NJO327673:NJO327674 NTK327673:NTK327674 ODG327673:ODG327674 ONC327673:ONC327674 OWY327673:OWY327674 PGU327673:PGU327674 PQQ327673:PQQ327674 QAM327673:QAM327674 QKI327673:QKI327674 QUE327673:QUE327674 REA327673:REA327674 RNW327673:RNW327674 RXS327673:RXS327674 SHO327673:SHO327674 SRK327673:SRK327674 TBG327673:TBG327674 TLC327673:TLC327674 TUY327673:TUY327674 UEU327673:UEU327674 UOQ327673:UOQ327674 UYM327673:UYM327674 VII327673:VII327674 VSE327673:VSE327674 WCA327673:WCA327674 WLW327673:WLW327674 WVS327673:WVS327674 K393209:K393210 JG393209:JG393210 TC393209:TC393210 ACY393209:ACY393210 AMU393209:AMU393210 AWQ393209:AWQ393210 BGM393209:BGM393210 BQI393209:BQI393210 CAE393209:CAE393210 CKA393209:CKA393210 CTW393209:CTW393210 DDS393209:DDS393210 DNO393209:DNO393210 DXK393209:DXK393210 EHG393209:EHG393210 ERC393209:ERC393210 FAY393209:FAY393210 FKU393209:FKU393210 FUQ393209:FUQ393210 GEM393209:GEM393210 GOI393209:GOI393210 GYE393209:GYE393210 HIA393209:HIA393210 HRW393209:HRW393210 IBS393209:IBS393210 ILO393209:ILO393210 IVK393209:IVK393210 JFG393209:JFG393210 JPC393209:JPC393210 JYY393209:JYY393210 KIU393209:KIU393210 KSQ393209:KSQ393210 LCM393209:LCM393210 LMI393209:LMI393210 LWE393209:LWE393210 MGA393209:MGA393210 MPW393209:MPW393210 MZS393209:MZS393210 NJO393209:NJO393210 NTK393209:NTK393210 ODG393209:ODG393210 ONC393209:ONC393210 OWY393209:OWY393210 PGU393209:PGU393210 PQQ393209:PQQ393210 QAM393209:QAM393210 QKI393209:QKI393210 QUE393209:QUE393210 REA393209:REA393210 RNW393209:RNW393210 RXS393209:RXS393210 SHO393209:SHO393210 SRK393209:SRK393210 TBG393209:TBG393210 TLC393209:TLC393210 TUY393209:TUY393210 UEU393209:UEU393210 UOQ393209:UOQ393210 UYM393209:UYM393210 VII393209:VII393210 VSE393209:VSE393210 WCA393209:WCA393210 WLW393209:WLW393210 WVS393209:WVS393210 K458745:K458746 JG458745:JG458746 TC458745:TC458746 ACY458745:ACY458746 AMU458745:AMU458746 AWQ458745:AWQ458746 BGM458745:BGM458746 BQI458745:BQI458746 CAE458745:CAE458746 CKA458745:CKA458746 CTW458745:CTW458746 DDS458745:DDS458746 DNO458745:DNO458746 DXK458745:DXK458746 EHG458745:EHG458746 ERC458745:ERC458746 FAY458745:FAY458746 FKU458745:FKU458746 FUQ458745:FUQ458746 GEM458745:GEM458746 GOI458745:GOI458746 GYE458745:GYE458746 HIA458745:HIA458746 HRW458745:HRW458746 IBS458745:IBS458746 ILO458745:ILO458746 IVK458745:IVK458746 JFG458745:JFG458746 JPC458745:JPC458746 JYY458745:JYY458746 KIU458745:KIU458746 KSQ458745:KSQ458746 LCM458745:LCM458746 LMI458745:LMI458746 LWE458745:LWE458746 MGA458745:MGA458746 MPW458745:MPW458746 MZS458745:MZS458746 NJO458745:NJO458746 NTK458745:NTK458746 ODG458745:ODG458746 ONC458745:ONC458746 OWY458745:OWY458746 PGU458745:PGU458746 PQQ458745:PQQ458746 QAM458745:QAM458746 QKI458745:QKI458746 QUE458745:QUE458746 REA458745:REA458746 RNW458745:RNW458746 RXS458745:RXS458746 SHO458745:SHO458746 SRK458745:SRK458746 TBG458745:TBG458746 TLC458745:TLC458746 TUY458745:TUY458746 UEU458745:UEU458746 UOQ458745:UOQ458746 UYM458745:UYM458746 VII458745:VII458746 VSE458745:VSE458746 WCA458745:WCA458746 WLW458745:WLW458746 WVS458745:WVS458746 K524281:K524282 JG524281:JG524282 TC524281:TC524282 ACY524281:ACY524282 AMU524281:AMU524282 AWQ524281:AWQ524282 BGM524281:BGM524282 BQI524281:BQI524282 CAE524281:CAE524282 CKA524281:CKA524282 CTW524281:CTW524282 DDS524281:DDS524282 DNO524281:DNO524282 DXK524281:DXK524282 EHG524281:EHG524282 ERC524281:ERC524282 FAY524281:FAY524282 FKU524281:FKU524282 FUQ524281:FUQ524282 GEM524281:GEM524282 GOI524281:GOI524282 GYE524281:GYE524282 HIA524281:HIA524282 HRW524281:HRW524282 IBS524281:IBS524282 ILO524281:ILO524282 IVK524281:IVK524282 JFG524281:JFG524282 JPC524281:JPC524282 JYY524281:JYY524282 KIU524281:KIU524282 KSQ524281:KSQ524282 LCM524281:LCM524282 LMI524281:LMI524282 LWE524281:LWE524282 MGA524281:MGA524282 MPW524281:MPW524282 MZS524281:MZS524282 NJO524281:NJO524282 NTK524281:NTK524282 ODG524281:ODG524282 ONC524281:ONC524282 OWY524281:OWY524282 PGU524281:PGU524282 PQQ524281:PQQ524282 QAM524281:QAM524282 QKI524281:QKI524282 QUE524281:QUE524282 REA524281:REA524282 RNW524281:RNW524282 RXS524281:RXS524282 SHO524281:SHO524282 SRK524281:SRK524282 TBG524281:TBG524282 TLC524281:TLC524282 TUY524281:TUY524282 UEU524281:UEU524282 UOQ524281:UOQ524282 UYM524281:UYM524282 VII524281:VII524282 VSE524281:VSE524282 WCA524281:WCA524282 WLW524281:WLW524282 WVS524281:WVS524282 K589817:K589818 JG589817:JG589818 TC589817:TC589818 ACY589817:ACY589818 AMU589817:AMU589818 AWQ589817:AWQ589818 BGM589817:BGM589818 BQI589817:BQI589818 CAE589817:CAE589818 CKA589817:CKA589818 CTW589817:CTW589818 DDS589817:DDS589818 DNO589817:DNO589818 DXK589817:DXK589818 EHG589817:EHG589818 ERC589817:ERC589818 FAY589817:FAY589818 FKU589817:FKU589818 FUQ589817:FUQ589818 GEM589817:GEM589818 GOI589817:GOI589818 GYE589817:GYE589818 HIA589817:HIA589818 HRW589817:HRW589818 IBS589817:IBS589818 ILO589817:ILO589818 IVK589817:IVK589818 JFG589817:JFG589818 JPC589817:JPC589818 JYY589817:JYY589818 KIU589817:KIU589818 KSQ589817:KSQ589818 LCM589817:LCM589818 LMI589817:LMI589818 LWE589817:LWE589818 MGA589817:MGA589818 MPW589817:MPW589818 MZS589817:MZS589818 NJO589817:NJO589818 NTK589817:NTK589818 ODG589817:ODG589818 ONC589817:ONC589818 OWY589817:OWY589818 PGU589817:PGU589818 PQQ589817:PQQ589818 QAM589817:QAM589818 QKI589817:QKI589818 QUE589817:QUE589818 REA589817:REA589818 RNW589817:RNW589818 RXS589817:RXS589818 SHO589817:SHO589818 SRK589817:SRK589818 TBG589817:TBG589818 TLC589817:TLC589818 TUY589817:TUY589818 UEU589817:UEU589818 UOQ589817:UOQ589818 UYM589817:UYM589818 VII589817:VII589818 VSE589817:VSE589818 WCA589817:WCA589818 WLW589817:WLW589818 WVS589817:WVS589818 K655353:K655354 JG655353:JG655354 TC655353:TC655354 ACY655353:ACY655354 AMU655353:AMU655354 AWQ655353:AWQ655354 BGM655353:BGM655354 BQI655353:BQI655354 CAE655353:CAE655354 CKA655353:CKA655354 CTW655353:CTW655354 DDS655353:DDS655354 DNO655353:DNO655354 DXK655353:DXK655354 EHG655353:EHG655354 ERC655353:ERC655354 FAY655353:FAY655354 FKU655353:FKU655354 FUQ655353:FUQ655354 GEM655353:GEM655354 GOI655353:GOI655354 GYE655353:GYE655354 HIA655353:HIA655354 HRW655353:HRW655354 IBS655353:IBS655354 ILO655353:ILO655354 IVK655353:IVK655354 JFG655353:JFG655354 JPC655353:JPC655354 JYY655353:JYY655354 KIU655353:KIU655354 KSQ655353:KSQ655354 LCM655353:LCM655354 LMI655353:LMI655354 LWE655353:LWE655354 MGA655353:MGA655354 MPW655353:MPW655354 MZS655353:MZS655354 NJO655353:NJO655354 NTK655353:NTK655354 ODG655353:ODG655354 ONC655353:ONC655354 OWY655353:OWY655354 PGU655353:PGU655354 PQQ655353:PQQ655354 QAM655353:QAM655354 QKI655353:QKI655354 QUE655353:QUE655354 REA655353:REA655354 RNW655353:RNW655354 RXS655353:RXS655354 SHO655353:SHO655354 SRK655353:SRK655354 TBG655353:TBG655354 TLC655353:TLC655354 TUY655353:TUY655354 UEU655353:UEU655354 UOQ655353:UOQ655354 UYM655353:UYM655354 VII655353:VII655354 VSE655353:VSE655354 WCA655353:WCA655354 WLW655353:WLW655354 WVS655353:WVS655354 K720889:K720890 JG720889:JG720890 TC720889:TC720890 ACY720889:ACY720890 AMU720889:AMU720890 AWQ720889:AWQ720890 BGM720889:BGM720890 BQI720889:BQI720890 CAE720889:CAE720890 CKA720889:CKA720890 CTW720889:CTW720890 DDS720889:DDS720890 DNO720889:DNO720890 DXK720889:DXK720890 EHG720889:EHG720890 ERC720889:ERC720890 FAY720889:FAY720890 FKU720889:FKU720890 FUQ720889:FUQ720890 GEM720889:GEM720890 GOI720889:GOI720890 GYE720889:GYE720890 HIA720889:HIA720890 HRW720889:HRW720890 IBS720889:IBS720890 ILO720889:ILO720890 IVK720889:IVK720890 JFG720889:JFG720890 JPC720889:JPC720890 JYY720889:JYY720890 KIU720889:KIU720890 KSQ720889:KSQ720890 LCM720889:LCM720890 LMI720889:LMI720890 LWE720889:LWE720890 MGA720889:MGA720890 MPW720889:MPW720890 MZS720889:MZS720890 NJO720889:NJO720890 NTK720889:NTK720890 ODG720889:ODG720890 ONC720889:ONC720890 OWY720889:OWY720890 PGU720889:PGU720890 PQQ720889:PQQ720890 QAM720889:QAM720890 QKI720889:QKI720890 QUE720889:QUE720890 REA720889:REA720890 RNW720889:RNW720890 RXS720889:RXS720890 SHO720889:SHO720890 SRK720889:SRK720890 TBG720889:TBG720890 TLC720889:TLC720890 TUY720889:TUY720890 UEU720889:UEU720890 UOQ720889:UOQ720890 UYM720889:UYM720890 VII720889:VII720890 VSE720889:VSE720890 WCA720889:WCA720890 WLW720889:WLW720890 WVS720889:WVS720890 K786425:K786426 JG786425:JG786426 TC786425:TC786426 ACY786425:ACY786426 AMU786425:AMU786426 AWQ786425:AWQ786426 BGM786425:BGM786426 BQI786425:BQI786426 CAE786425:CAE786426 CKA786425:CKA786426 CTW786425:CTW786426 DDS786425:DDS786426 DNO786425:DNO786426 DXK786425:DXK786426 EHG786425:EHG786426 ERC786425:ERC786426 FAY786425:FAY786426 FKU786425:FKU786426 FUQ786425:FUQ786426 GEM786425:GEM786426 GOI786425:GOI786426 GYE786425:GYE786426 HIA786425:HIA786426 HRW786425:HRW786426 IBS786425:IBS786426 ILO786425:ILO786426 IVK786425:IVK786426 JFG786425:JFG786426 JPC786425:JPC786426 JYY786425:JYY786426 KIU786425:KIU786426 KSQ786425:KSQ786426 LCM786425:LCM786426 LMI786425:LMI786426 LWE786425:LWE786426 MGA786425:MGA786426 MPW786425:MPW786426 MZS786425:MZS786426 NJO786425:NJO786426 NTK786425:NTK786426 ODG786425:ODG786426 ONC786425:ONC786426 OWY786425:OWY786426 PGU786425:PGU786426 PQQ786425:PQQ786426 QAM786425:QAM786426 QKI786425:QKI786426 QUE786425:QUE786426 REA786425:REA786426 RNW786425:RNW786426 RXS786425:RXS786426 SHO786425:SHO786426 SRK786425:SRK786426 TBG786425:TBG786426 TLC786425:TLC786426 TUY786425:TUY786426 UEU786425:UEU786426 UOQ786425:UOQ786426 UYM786425:UYM786426 VII786425:VII786426 VSE786425:VSE786426 WCA786425:WCA786426 WLW786425:WLW786426 WVS786425:WVS786426 K851961:K851962 JG851961:JG851962 TC851961:TC851962 ACY851961:ACY851962 AMU851961:AMU851962 AWQ851961:AWQ851962 BGM851961:BGM851962 BQI851961:BQI851962 CAE851961:CAE851962 CKA851961:CKA851962 CTW851961:CTW851962 DDS851961:DDS851962 DNO851961:DNO851962 DXK851961:DXK851962 EHG851961:EHG851962 ERC851961:ERC851962 FAY851961:FAY851962 FKU851961:FKU851962 FUQ851961:FUQ851962 GEM851961:GEM851962 GOI851961:GOI851962 GYE851961:GYE851962 HIA851961:HIA851962 HRW851961:HRW851962 IBS851961:IBS851962 ILO851961:ILO851962 IVK851961:IVK851962 JFG851961:JFG851962 JPC851961:JPC851962 JYY851961:JYY851962 KIU851961:KIU851962 KSQ851961:KSQ851962 LCM851961:LCM851962 LMI851961:LMI851962 LWE851961:LWE851962 MGA851961:MGA851962 MPW851961:MPW851962 MZS851961:MZS851962 NJO851961:NJO851962 NTK851961:NTK851962 ODG851961:ODG851962 ONC851961:ONC851962 OWY851961:OWY851962 PGU851961:PGU851962 PQQ851961:PQQ851962 QAM851961:QAM851962 QKI851961:QKI851962 QUE851961:QUE851962 REA851961:REA851962 RNW851961:RNW851962 RXS851961:RXS851962 SHO851961:SHO851962 SRK851961:SRK851962 TBG851961:TBG851962 TLC851961:TLC851962 TUY851961:TUY851962 UEU851961:UEU851962 UOQ851961:UOQ851962 UYM851961:UYM851962 VII851961:VII851962 VSE851961:VSE851962 WCA851961:WCA851962 WLW851961:WLW851962 WVS851961:WVS851962 K917497:K917498 JG917497:JG917498 TC917497:TC917498 ACY917497:ACY917498 AMU917497:AMU917498 AWQ917497:AWQ917498 BGM917497:BGM917498 BQI917497:BQI917498 CAE917497:CAE917498 CKA917497:CKA917498 CTW917497:CTW917498 DDS917497:DDS917498 DNO917497:DNO917498 DXK917497:DXK917498 EHG917497:EHG917498 ERC917497:ERC917498 FAY917497:FAY917498 FKU917497:FKU917498 FUQ917497:FUQ917498 GEM917497:GEM917498 GOI917497:GOI917498 GYE917497:GYE917498 HIA917497:HIA917498 HRW917497:HRW917498 IBS917497:IBS917498 ILO917497:ILO917498 IVK917497:IVK917498 JFG917497:JFG917498 JPC917497:JPC917498 JYY917497:JYY917498 KIU917497:KIU917498 KSQ917497:KSQ917498 LCM917497:LCM917498 LMI917497:LMI917498 LWE917497:LWE917498 MGA917497:MGA917498 MPW917497:MPW917498 MZS917497:MZS917498 NJO917497:NJO917498 NTK917497:NTK917498 ODG917497:ODG917498 ONC917497:ONC917498 OWY917497:OWY917498 PGU917497:PGU917498 PQQ917497:PQQ917498 QAM917497:QAM917498 QKI917497:QKI917498 QUE917497:QUE917498 REA917497:REA917498 RNW917497:RNW917498 RXS917497:RXS917498 SHO917497:SHO917498 SRK917497:SRK917498 TBG917497:TBG917498 TLC917497:TLC917498 TUY917497:TUY917498 UEU917497:UEU917498 UOQ917497:UOQ917498 UYM917497:UYM917498 VII917497:VII917498 VSE917497:VSE917498 WCA917497:WCA917498 WLW917497:WLW917498 WVS917497:WVS917498 K983033:K983034 JG983033:JG983034 TC983033:TC983034 ACY983033:ACY983034 AMU983033:AMU983034 AWQ983033:AWQ983034 BGM983033:BGM983034 BQI983033:BQI983034 CAE983033:CAE983034 CKA983033:CKA983034 CTW983033:CTW983034 DDS983033:DDS983034 DNO983033:DNO983034 DXK983033:DXK983034 EHG983033:EHG983034 ERC983033:ERC983034 FAY983033:FAY983034 FKU983033:FKU983034 FUQ983033:FUQ983034 GEM983033:GEM983034 GOI983033:GOI983034 GYE983033:GYE983034 HIA983033:HIA983034 HRW983033:HRW983034 IBS983033:IBS983034 ILO983033:ILO983034 IVK983033:IVK983034 JFG983033:JFG983034 JPC983033:JPC983034 JYY983033:JYY983034 KIU983033:KIU983034 KSQ983033:KSQ983034 LCM983033:LCM983034 LMI983033:LMI983034 LWE983033:LWE983034 MGA983033:MGA983034 MPW983033:MPW983034 MZS983033:MZS983034 NJO983033:NJO983034 NTK983033:NTK983034 ODG983033:ODG983034 ONC983033:ONC983034 OWY983033:OWY983034 PGU983033:PGU983034 PQQ983033:PQQ983034 QAM983033:QAM983034 QKI983033:QKI983034 QUE983033:QUE983034 REA983033:REA983034 RNW983033:RNW983034 RXS983033:RXS983034 SHO983033:SHO983034 SRK983033:SRK983034 TBG983033:TBG983034 TLC983033:TLC983034 TUY983033:TUY983034 UEU983033:UEU983034 UOQ983033:UOQ983034 UYM983033:UYM983034 VII983033:VII983034 VSE983033:VSE983034 WCA983033:WCA983034 WLW983033:WLW983034 WVS983033:WVS983034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4:K65543 JG65534:JG65543 TC65534:TC65543 ACY65534:ACY65543 AMU65534:AMU65543 AWQ65534:AWQ65543 BGM65534:BGM65543 BQI65534:BQI65543 CAE65534:CAE65543 CKA65534:CKA65543 CTW65534:CTW65543 DDS65534:DDS65543 DNO65534:DNO65543 DXK65534:DXK65543 EHG65534:EHG65543 ERC65534:ERC65543 FAY65534:FAY65543 FKU65534:FKU65543 FUQ65534:FUQ65543 GEM65534:GEM65543 GOI65534:GOI65543 GYE65534:GYE65543 HIA65534:HIA65543 HRW65534:HRW65543 IBS65534:IBS65543 ILO65534:ILO65543 IVK65534:IVK65543 JFG65534:JFG65543 JPC65534:JPC65543 JYY65534:JYY65543 KIU65534:KIU65543 KSQ65534:KSQ65543 LCM65534:LCM65543 LMI65534:LMI65543 LWE65534:LWE65543 MGA65534:MGA65543 MPW65534:MPW65543 MZS65534:MZS65543 NJO65534:NJO65543 NTK65534:NTK65543 ODG65534:ODG65543 ONC65534:ONC65543 OWY65534:OWY65543 PGU65534:PGU65543 PQQ65534:PQQ65543 QAM65534:QAM65543 QKI65534:QKI65543 QUE65534:QUE65543 REA65534:REA65543 RNW65534:RNW65543 RXS65534:RXS65543 SHO65534:SHO65543 SRK65534:SRK65543 TBG65534:TBG65543 TLC65534:TLC65543 TUY65534:TUY65543 UEU65534:UEU65543 UOQ65534:UOQ65543 UYM65534:UYM65543 VII65534:VII65543 VSE65534:VSE65543 WCA65534:WCA65543 WLW65534:WLW65543 WVS65534:WVS65543 K131070:K131079 JG131070:JG131079 TC131070:TC131079 ACY131070:ACY131079 AMU131070:AMU131079 AWQ131070:AWQ131079 BGM131070:BGM131079 BQI131070:BQI131079 CAE131070:CAE131079 CKA131070:CKA131079 CTW131070:CTW131079 DDS131070:DDS131079 DNO131070:DNO131079 DXK131070:DXK131079 EHG131070:EHG131079 ERC131070:ERC131079 FAY131070:FAY131079 FKU131070:FKU131079 FUQ131070:FUQ131079 GEM131070:GEM131079 GOI131070:GOI131079 GYE131070:GYE131079 HIA131070:HIA131079 HRW131070:HRW131079 IBS131070:IBS131079 ILO131070:ILO131079 IVK131070:IVK131079 JFG131070:JFG131079 JPC131070:JPC131079 JYY131070:JYY131079 KIU131070:KIU131079 KSQ131070:KSQ131079 LCM131070:LCM131079 LMI131070:LMI131079 LWE131070:LWE131079 MGA131070:MGA131079 MPW131070:MPW131079 MZS131070:MZS131079 NJO131070:NJO131079 NTK131070:NTK131079 ODG131070:ODG131079 ONC131070:ONC131079 OWY131070:OWY131079 PGU131070:PGU131079 PQQ131070:PQQ131079 QAM131070:QAM131079 QKI131070:QKI131079 QUE131070:QUE131079 REA131070:REA131079 RNW131070:RNW131079 RXS131070:RXS131079 SHO131070:SHO131079 SRK131070:SRK131079 TBG131070:TBG131079 TLC131070:TLC131079 TUY131070:TUY131079 UEU131070:UEU131079 UOQ131070:UOQ131079 UYM131070:UYM131079 VII131070:VII131079 VSE131070:VSE131079 WCA131070:WCA131079 WLW131070:WLW131079 WVS131070:WVS131079 K196606:K196615 JG196606:JG196615 TC196606:TC196615 ACY196606:ACY196615 AMU196606:AMU196615 AWQ196606:AWQ196615 BGM196606:BGM196615 BQI196606:BQI196615 CAE196606:CAE196615 CKA196606:CKA196615 CTW196606:CTW196615 DDS196606:DDS196615 DNO196606:DNO196615 DXK196606:DXK196615 EHG196606:EHG196615 ERC196606:ERC196615 FAY196606:FAY196615 FKU196606:FKU196615 FUQ196606:FUQ196615 GEM196606:GEM196615 GOI196606:GOI196615 GYE196606:GYE196615 HIA196606:HIA196615 HRW196606:HRW196615 IBS196606:IBS196615 ILO196606:ILO196615 IVK196606:IVK196615 JFG196606:JFG196615 JPC196606:JPC196615 JYY196606:JYY196615 KIU196606:KIU196615 KSQ196606:KSQ196615 LCM196606:LCM196615 LMI196606:LMI196615 LWE196606:LWE196615 MGA196606:MGA196615 MPW196606:MPW196615 MZS196606:MZS196615 NJO196606:NJO196615 NTK196606:NTK196615 ODG196606:ODG196615 ONC196606:ONC196615 OWY196606:OWY196615 PGU196606:PGU196615 PQQ196606:PQQ196615 QAM196606:QAM196615 QKI196606:QKI196615 QUE196606:QUE196615 REA196606:REA196615 RNW196606:RNW196615 RXS196606:RXS196615 SHO196606:SHO196615 SRK196606:SRK196615 TBG196606:TBG196615 TLC196606:TLC196615 TUY196606:TUY196615 UEU196606:UEU196615 UOQ196606:UOQ196615 UYM196606:UYM196615 VII196606:VII196615 VSE196606:VSE196615 WCA196606:WCA196615 WLW196606:WLW196615 WVS196606:WVS196615 K262142:K262151 JG262142:JG262151 TC262142:TC262151 ACY262142:ACY262151 AMU262142:AMU262151 AWQ262142:AWQ262151 BGM262142:BGM262151 BQI262142:BQI262151 CAE262142:CAE262151 CKA262142:CKA262151 CTW262142:CTW262151 DDS262142:DDS262151 DNO262142:DNO262151 DXK262142:DXK262151 EHG262142:EHG262151 ERC262142:ERC262151 FAY262142:FAY262151 FKU262142:FKU262151 FUQ262142:FUQ262151 GEM262142:GEM262151 GOI262142:GOI262151 GYE262142:GYE262151 HIA262142:HIA262151 HRW262142:HRW262151 IBS262142:IBS262151 ILO262142:ILO262151 IVK262142:IVK262151 JFG262142:JFG262151 JPC262142:JPC262151 JYY262142:JYY262151 KIU262142:KIU262151 KSQ262142:KSQ262151 LCM262142:LCM262151 LMI262142:LMI262151 LWE262142:LWE262151 MGA262142:MGA262151 MPW262142:MPW262151 MZS262142:MZS262151 NJO262142:NJO262151 NTK262142:NTK262151 ODG262142:ODG262151 ONC262142:ONC262151 OWY262142:OWY262151 PGU262142:PGU262151 PQQ262142:PQQ262151 QAM262142:QAM262151 QKI262142:QKI262151 QUE262142:QUE262151 REA262142:REA262151 RNW262142:RNW262151 RXS262142:RXS262151 SHO262142:SHO262151 SRK262142:SRK262151 TBG262142:TBG262151 TLC262142:TLC262151 TUY262142:TUY262151 UEU262142:UEU262151 UOQ262142:UOQ262151 UYM262142:UYM262151 VII262142:VII262151 VSE262142:VSE262151 WCA262142:WCA262151 WLW262142:WLW262151 WVS262142:WVS262151 K327678:K327687 JG327678:JG327687 TC327678:TC327687 ACY327678:ACY327687 AMU327678:AMU327687 AWQ327678:AWQ327687 BGM327678:BGM327687 BQI327678:BQI327687 CAE327678:CAE327687 CKA327678:CKA327687 CTW327678:CTW327687 DDS327678:DDS327687 DNO327678:DNO327687 DXK327678:DXK327687 EHG327678:EHG327687 ERC327678:ERC327687 FAY327678:FAY327687 FKU327678:FKU327687 FUQ327678:FUQ327687 GEM327678:GEM327687 GOI327678:GOI327687 GYE327678:GYE327687 HIA327678:HIA327687 HRW327678:HRW327687 IBS327678:IBS327687 ILO327678:ILO327687 IVK327678:IVK327687 JFG327678:JFG327687 JPC327678:JPC327687 JYY327678:JYY327687 KIU327678:KIU327687 KSQ327678:KSQ327687 LCM327678:LCM327687 LMI327678:LMI327687 LWE327678:LWE327687 MGA327678:MGA327687 MPW327678:MPW327687 MZS327678:MZS327687 NJO327678:NJO327687 NTK327678:NTK327687 ODG327678:ODG327687 ONC327678:ONC327687 OWY327678:OWY327687 PGU327678:PGU327687 PQQ327678:PQQ327687 QAM327678:QAM327687 QKI327678:QKI327687 QUE327678:QUE327687 REA327678:REA327687 RNW327678:RNW327687 RXS327678:RXS327687 SHO327678:SHO327687 SRK327678:SRK327687 TBG327678:TBG327687 TLC327678:TLC327687 TUY327678:TUY327687 UEU327678:UEU327687 UOQ327678:UOQ327687 UYM327678:UYM327687 VII327678:VII327687 VSE327678:VSE327687 WCA327678:WCA327687 WLW327678:WLW327687 WVS327678:WVS327687 K393214:K393223 JG393214:JG393223 TC393214:TC393223 ACY393214:ACY393223 AMU393214:AMU393223 AWQ393214:AWQ393223 BGM393214:BGM393223 BQI393214:BQI393223 CAE393214:CAE393223 CKA393214:CKA393223 CTW393214:CTW393223 DDS393214:DDS393223 DNO393214:DNO393223 DXK393214:DXK393223 EHG393214:EHG393223 ERC393214:ERC393223 FAY393214:FAY393223 FKU393214:FKU393223 FUQ393214:FUQ393223 GEM393214:GEM393223 GOI393214:GOI393223 GYE393214:GYE393223 HIA393214:HIA393223 HRW393214:HRW393223 IBS393214:IBS393223 ILO393214:ILO393223 IVK393214:IVK393223 JFG393214:JFG393223 JPC393214:JPC393223 JYY393214:JYY393223 KIU393214:KIU393223 KSQ393214:KSQ393223 LCM393214:LCM393223 LMI393214:LMI393223 LWE393214:LWE393223 MGA393214:MGA393223 MPW393214:MPW393223 MZS393214:MZS393223 NJO393214:NJO393223 NTK393214:NTK393223 ODG393214:ODG393223 ONC393214:ONC393223 OWY393214:OWY393223 PGU393214:PGU393223 PQQ393214:PQQ393223 QAM393214:QAM393223 QKI393214:QKI393223 QUE393214:QUE393223 REA393214:REA393223 RNW393214:RNW393223 RXS393214:RXS393223 SHO393214:SHO393223 SRK393214:SRK393223 TBG393214:TBG393223 TLC393214:TLC393223 TUY393214:TUY393223 UEU393214:UEU393223 UOQ393214:UOQ393223 UYM393214:UYM393223 VII393214:VII393223 VSE393214:VSE393223 WCA393214:WCA393223 WLW393214:WLW393223 WVS393214:WVS393223 K458750:K458759 JG458750:JG458759 TC458750:TC458759 ACY458750:ACY458759 AMU458750:AMU458759 AWQ458750:AWQ458759 BGM458750:BGM458759 BQI458750:BQI458759 CAE458750:CAE458759 CKA458750:CKA458759 CTW458750:CTW458759 DDS458750:DDS458759 DNO458750:DNO458759 DXK458750:DXK458759 EHG458750:EHG458759 ERC458750:ERC458759 FAY458750:FAY458759 FKU458750:FKU458759 FUQ458750:FUQ458759 GEM458750:GEM458759 GOI458750:GOI458759 GYE458750:GYE458759 HIA458750:HIA458759 HRW458750:HRW458759 IBS458750:IBS458759 ILO458750:ILO458759 IVK458750:IVK458759 JFG458750:JFG458759 JPC458750:JPC458759 JYY458750:JYY458759 KIU458750:KIU458759 KSQ458750:KSQ458759 LCM458750:LCM458759 LMI458750:LMI458759 LWE458750:LWE458759 MGA458750:MGA458759 MPW458750:MPW458759 MZS458750:MZS458759 NJO458750:NJO458759 NTK458750:NTK458759 ODG458750:ODG458759 ONC458750:ONC458759 OWY458750:OWY458759 PGU458750:PGU458759 PQQ458750:PQQ458759 QAM458750:QAM458759 QKI458750:QKI458759 QUE458750:QUE458759 REA458750:REA458759 RNW458750:RNW458759 RXS458750:RXS458759 SHO458750:SHO458759 SRK458750:SRK458759 TBG458750:TBG458759 TLC458750:TLC458759 TUY458750:TUY458759 UEU458750:UEU458759 UOQ458750:UOQ458759 UYM458750:UYM458759 VII458750:VII458759 VSE458750:VSE458759 WCA458750:WCA458759 WLW458750:WLW458759 WVS458750:WVS458759 K524286:K524295 JG524286:JG524295 TC524286:TC524295 ACY524286:ACY524295 AMU524286:AMU524295 AWQ524286:AWQ524295 BGM524286:BGM524295 BQI524286:BQI524295 CAE524286:CAE524295 CKA524286:CKA524295 CTW524286:CTW524295 DDS524286:DDS524295 DNO524286:DNO524295 DXK524286:DXK524295 EHG524286:EHG524295 ERC524286:ERC524295 FAY524286:FAY524295 FKU524286:FKU524295 FUQ524286:FUQ524295 GEM524286:GEM524295 GOI524286:GOI524295 GYE524286:GYE524295 HIA524286:HIA524295 HRW524286:HRW524295 IBS524286:IBS524295 ILO524286:ILO524295 IVK524286:IVK524295 JFG524286:JFG524295 JPC524286:JPC524295 JYY524286:JYY524295 KIU524286:KIU524295 KSQ524286:KSQ524295 LCM524286:LCM524295 LMI524286:LMI524295 LWE524286:LWE524295 MGA524286:MGA524295 MPW524286:MPW524295 MZS524286:MZS524295 NJO524286:NJO524295 NTK524286:NTK524295 ODG524286:ODG524295 ONC524286:ONC524295 OWY524286:OWY524295 PGU524286:PGU524295 PQQ524286:PQQ524295 QAM524286:QAM524295 QKI524286:QKI524295 QUE524286:QUE524295 REA524286:REA524295 RNW524286:RNW524295 RXS524286:RXS524295 SHO524286:SHO524295 SRK524286:SRK524295 TBG524286:TBG524295 TLC524286:TLC524295 TUY524286:TUY524295 UEU524286:UEU524295 UOQ524286:UOQ524295 UYM524286:UYM524295 VII524286:VII524295 VSE524286:VSE524295 WCA524286:WCA524295 WLW524286:WLW524295 WVS524286:WVS524295 K589822:K589831 JG589822:JG589831 TC589822:TC589831 ACY589822:ACY589831 AMU589822:AMU589831 AWQ589822:AWQ589831 BGM589822:BGM589831 BQI589822:BQI589831 CAE589822:CAE589831 CKA589822:CKA589831 CTW589822:CTW589831 DDS589822:DDS589831 DNO589822:DNO589831 DXK589822:DXK589831 EHG589822:EHG589831 ERC589822:ERC589831 FAY589822:FAY589831 FKU589822:FKU589831 FUQ589822:FUQ589831 GEM589822:GEM589831 GOI589822:GOI589831 GYE589822:GYE589831 HIA589822:HIA589831 HRW589822:HRW589831 IBS589822:IBS589831 ILO589822:ILO589831 IVK589822:IVK589831 JFG589822:JFG589831 JPC589822:JPC589831 JYY589822:JYY589831 KIU589822:KIU589831 KSQ589822:KSQ589831 LCM589822:LCM589831 LMI589822:LMI589831 LWE589822:LWE589831 MGA589822:MGA589831 MPW589822:MPW589831 MZS589822:MZS589831 NJO589822:NJO589831 NTK589822:NTK589831 ODG589822:ODG589831 ONC589822:ONC589831 OWY589822:OWY589831 PGU589822:PGU589831 PQQ589822:PQQ589831 QAM589822:QAM589831 QKI589822:QKI589831 QUE589822:QUE589831 REA589822:REA589831 RNW589822:RNW589831 RXS589822:RXS589831 SHO589822:SHO589831 SRK589822:SRK589831 TBG589822:TBG589831 TLC589822:TLC589831 TUY589822:TUY589831 UEU589822:UEU589831 UOQ589822:UOQ589831 UYM589822:UYM589831 VII589822:VII589831 VSE589822:VSE589831 WCA589822:WCA589831 WLW589822:WLW589831 WVS589822:WVS589831 K655358:K655367 JG655358:JG655367 TC655358:TC655367 ACY655358:ACY655367 AMU655358:AMU655367 AWQ655358:AWQ655367 BGM655358:BGM655367 BQI655358:BQI655367 CAE655358:CAE655367 CKA655358:CKA655367 CTW655358:CTW655367 DDS655358:DDS655367 DNO655358:DNO655367 DXK655358:DXK655367 EHG655358:EHG655367 ERC655358:ERC655367 FAY655358:FAY655367 FKU655358:FKU655367 FUQ655358:FUQ655367 GEM655358:GEM655367 GOI655358:GOI655367 GYE655358:GYE655367 HIA655358:HIA655367 HRW655358:HRW655367 IBS655358:IBS655367 ILO655358:ILO655367 IVK655358:IVK655367 JFG655358:JFG655367 JPC655358:JPC655367 JYY655358:JYY655367 KIU655358:KIU655367 KSQ655358:KSQ655367 LCM655358:LCM655367 LMI655358:LMI655367 LWE655358:LWE655367 MGA655358:MGA655367 MPW655358:MPW655367 MZS655358:MZS655367 NJO655358:NJO655367 NTK655358:NTK655367 ODG655358:ODG655367 ONC655358:ONC655367 OWY655358:OWY655367 PGU655358:PGU655367 PQQ655358:PQQ655367 QAM655358:QAM655367 QKI655358:QKI655367 QUE655358:QUE655367 REA655358:REA655367 RNW655358:RNW655367 RXS655358:RXS655367 SHO655358:SHO655367 SRK655358:SRK655367 TBG655358:TBG655367 TLC655358:TLC655367 TUY655358:TUY655367 UEU655358:UEU655367 UOQ655358:UOQ655367 UYM655358:UYM655367 VII655358:VII655367 VSE655358:VSE655367 WCA655358:WCA655367 WLW655358:WLW655367 WVS655358:WVS655367 K720894:K720903 JG720894:JG720903 TC720894:TC720903 ACY720894:ACY720903 AMU720894:AMU720903 AWQ720894:AWQ720903 BGM720894:BGM720903 BQI720894:BQI720903 CAE720894:CAE720903 CKA720894:CKA720903 CTW720894:CTW720903 DDS720894:DDS720903 DNO720894:DNO720903 DXK720894:DXK720903 EHG720894:EHG720903 ERC720894:ERC720903 FAY720894:FAY720903 FKU720894:FKU720903 FUQ720894:FUQ720903 GEM720894:GEM720903 GOI720894:GOI720903 GYE720894:GYE720903 HIA720894:HIA720903 HRW720894:HRW720903 IBS720894:IBS720903 ILO720894:ILO720903 IVK720894:IVK720903 JFG720894:JFG720903 JPC720894:JPC720903 JYY720894:JYY720903 KIU720894:KIU720903 KSQ720894:KSQ720903 LCM720894:LCM720903 LMI720894:LMI720903 LWE720894:LWE720903 MGA720894:MGA720903 MPW720894:MPW720903 MZS720894:MZS720903 NJO720894:NJO720903 NTK720894:NTK720903 ODG720894:ODG720903 ONC720894:ONC720903 OWY720894:OWY720903 PGU720894:PGU720903 PQQ720894:PQQ720903 QAM720894:QAM720903 QKI720894:QKI720903 QUE720894:QUE720903 REA720894:REA720903 RNW720894:RNW720903 RXS720894:RXS720903 SHO720894:SHO720903 SRK720894:SRK720903 TBG720894:TBG720903 TLC720894:TLC720903 TUY720894:TUY720903 UEU720894:UEU720903 UOQ720894:UOQ720903 UYM720894:UYM720903 VII720894:VII720903 VSE720894:VSE720903 WCA720894:WCA720903 WLW720894:WLW720903 WVS720894:WVS720903 K786430:K786439 JG786430:JG786439 TC786430:TC786439 ACY786430:ACY786439 AMU786430:AMU786439 AWQ786430:AWQ786439 BGM786430:BGM786439 BQI786430:BQI786439 CAE786430:CAE786439 CKA786430:CKA786439 CTW786430:CTW786439 DDS786430:DDS786439 DNO786430:DNO786439 DXK786430:DXK786439 EHG786430:EHG786439 ERC786430:ERC786439 FAY786430:FAY786439 FKU786430:FKU786439 FUQ786430:FUQ786439 GEM786430:GEM786439 GOI786430:GOI786439 GYE786430:GYE786439 HIA786430:HIA786439 HRW786430:HRW786439 IBS786430:IBS786439 ILO786430:ILO786439 IVK786430:IVK786439 JFG786430:JFG786439 JPC786430:JPC786439 JYY786430:JYY786439 KIU786430:KIU786439 KSQ786430:KSQ786439 LCM786430:LCM786439 LMI786430:LMI786439 LWE786430:LWE786439 MGA786430:MGA786439 MPW786430:MPW786439 MZS786430:MZS786439 NJO786430:NJO786439 NTK786430:NTK786439 ODG786430:ODG786439 ONC786430:ONC786439 OWY786430:OWY786439 PGU786430:PGU786439 PQQ786430:PQQ786439 QAM786430:QAM786439 QKI786430:QKI786439 QUE786430:QUE786439 REA786430:REA786439 RNW786430:RNW786439 RXS786430:RXS786439 SHO786430:SHO786439 SRK786430:SRK786439 TBG786430:TBG786439 TLC786430:TLC786439 TUY786430:TUY786439 UEU786430:UEU786439 UOQ786430:UOQ786439 UYM786430:UYM786439 VII786430:VII786439 VSE786430:VSE786439 WCA786430:WCA786439 WLW786430:WLW786439 WVS786430:WVS786439 K851966:K851975 JG851966:JG851975 TC851966:TC851975 ACY851966:ACY851975 AMU851966:AMU851975 AWQ851966:AWQ851975 BGM851966:BGM851975 BQI851966:BQI851975 CAE851966:CAE851975 CKA851966:CKA851975 CTW851966:CTW851975 DDS851966:DDS851975 DNO851966:DNO851975 DXK851966:DXK851975 EHG851966:EHG851975 ERC851966:ERC851975 FAY851966:FAY851975 FKU851966:FKU851975 FUQ851966:FUQ851975 GEM851966:GEM851975 GOI851966:GOI851975 GYE851966:GYE851975 HIA851966:HIA851975 HRW851966:HRW851975 IBS851966:IBS851975 ILO851966:ILO851975 IVK851966:IVK851975 JFG851966:JFG851975 JPC851966:JPC851975 JYY851966:JYY851975 KIU851966:KIU851975 KSQ851966:KSQ851975 LCM851966:LCM851975 LMI851966:LMI851975 LWE851966:LWE851975 MGA851966:MGA851975 MPW851966:MPW851975 MZS851966:MZS851975 NJO851966:NJO851975 NTK851966:NTK851975 ODG851966:ODG851975 ONC851966:ONC851975 OWY851966:OWY851975 PGU851966:PGU851975 PQQ851966:PQQ851975 QAM851966:QAM851975 QKI851966:QKI851975 QUE851966:QUE851975 REA851966:REA851975 RNW851966:RNW851975 RXS851966:RXS851975 SHO851966:SHO851975 SRK851966:SRK851975 TBG851966:TBG851975 TLC851966:TLC851975 TUY851966:TUY851975 UEU851966:UEU851975 UOQ851966:UOQ851975 UYM851966:UYM851975 VII851966:VII851975 VSE851966:VSE851975 WCA851966:WCA851975 WLW851966:WLW851975 WVS851966:WVS851975 K917502:K917511 JG917502:JG917511 TC917502:TC917511 ACY917502:ACY917511 AMU917502:AMU917511 AWQ917502:AWQ917511 BGM917502:BGM917511 BQI917502:BQI917511 CAE917502:CAE917511 CKA917502:CKA917511 CTW917502:CTW917511 DDS917502:DDS917511 DNO917502:DNO917511 DXK917502:DXK917511 EHG917502:EHG917511 ERC917502:ERC917511 FAY917502:FAY917511 FKU917502:FKU917511 FUQ917502:FUQ917511 GEM917502:GEM917511 GOI917502:GOI917511 GYE917502:GYE917511 HIA917502:HIA917511 HRW917502:HRW917511 IBS917502:IBS917511 ILO917502:ILO917511 IVK917502:IVK917511 JFG917502:JFG917511 JPC917502:JPC917511 JYY917502:JYY917511 KIU917502:KIU917511 KSQ917502:KSQ917511 LCM917502:LCM917511 LMI917502:LMI917511 LWE917502:LWE917511 MGA917502:MGA917511 MPW917502:MPW917511 MZS917502:MZS917511 NJO917502:NJO917511 NTK917502:NTK917511 ODG917502:ODG917511 ONC917502:ONC917511 OWY917502:OWY917511 PGU917502:PGU917511 PQQ917502:PQQ917511 QAM917502:QAM917511 QKI917502:QKI917511 QUE917502:QUE917511 REA917502:REA917511 RNW917502:RNW917511 RXS917502:RXS917511 SHO917502:SHO917511 SRK917502:SRK917511 TBG917502:TBG917511 TLC917502:TLC917511 TUY917502:TUY917511 UEU917502:UEU917511 UOQ917502:UOQ917511 UYM917502:UYM917511 VII917502:VII917511 VSE917502:VSE917511 WCA917502:WCA917511 WLW917502:WLW917511 WVS917502:WVS917511 K983038:K983047 JG983038:JG983047 TC983038:TC983047 ACY983038:ACY983047 AMU983038:AMU983047 AWQ983038:AWQ983047 BGM983038:BGM983047 BQI983038:BQI983047 CAE983038:CAE983047 CKA983038:CKA983047 CTW983038:CTW983047 DDS983038:DDS983047 DNO983038:DNO983047 DXK983038:DXK983047 EHG983038:EHG983047 ERC983038:ERC983047 FAY983038:FAY983047 FKU983038:FKU983047 FUQ983038:FUQ983047 GEM983038:GEM983047 GOI983038:GOI983047 GYE983038:GYE983047 HIA983038:HIA983047 HRW983038:HRW983047 IBS983038:IBS983047 ILO983038:ILO983047 IVK983038:IVK983047 JFG983038:JFG983047 JPC983038:JPC983047 JYY983038:JYY983047 KIU983038:KIU983047 KSQ983038:KSQ983047 LCM983038:LCM983047 LMI983038:LMI983047 LWE983038:LWE983047 MGA983038:MGA983047 MPW983038:MPW983047 MZS983038:MZS983047 NJO983038:NJO983047 NTK983038:NTK983047 ODG983038:ODG983047 ONC983038:ONC983047 OWY983038:OWY983047 PGU983038:PGU983047 PQQ983038:PQQ983047 QAM983038:QAM983047 QKI983038:QKI983047 QUE983038:QUE983047 REA983038:REA983047 RNW983038:RNW983047 RXS983038:RXS983047 SHO983038:SHO983047 SRK983038:SRK983047 TBG983038:TBG983047 TLC983038:TLC983047 TUY983038:TUY983047 UEU983038:UEU983047 UOQ983038:UOQ983047 UYM983038:UYM983047 VII983038:VII983047 VSE983038:VSE983047 WCA983038:WCA983047 WLW983038:WLW983047 WVS983038:WVS983047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9:K65527 JG65519:JG65527 TC65519:TC65527 ACY65519:ACY65527 AMU65519:AMU65527 AWQ65519:AWQ65527 BGM65519:BGM65527 BQI65519:BQI65527 CAE65519:CAE65527 CKA65519:CKA65527 CTW65519:CTW65527 DDS65519:DDS65527 DNO65519:DNO65527 DXK65519:DXK65527 EHG65519:EHG65527 ERC65519:ERC65527 FAY65519:FAY65527 FKU65519:FKU65527 FUQ65519:FUQ65527 GEM65519:GEM65527 GOI65519:GOI65527 GYE65519:GYE65527 HIA65519:HIA65527 HRW65519:HRW65527 IBS65519:IBS65527 ILO65519:ILO65527 IVK65519:IVK65527 JFG65519:JFG65527 JPC65519:JPC65527 JYY65519:JYY65527 KIU65519:KIU65527 KSQ65519:KSQ65527 LCM65519:LCM65527 LMI65519:LMI65527 LWE65519:LWE65527 MGA65519:MGA65527 MPW65519:MPW65527 MZS65519:MZS65527 NJO65519:NJO65527 NTK65519:NTK65527 ODG65519:ODG65527 ONC65519:ONC65527 OWY65519:OWY65527 PGU65519:PGU65527 PQQ65519:PQQ65527 QAM65519:QAM65527 QKI65519:QKI65527 QUE65519:QUE65527 REA65519:REA65527 RNW65519:RNW65527 RXS65519:RXS65527 SHO65519:SHO65527 SRK65519:SRK65527 TBG65519:TBG65527 TLC65519:TLC65527 TUY65519:TUY65527 UEU65519:UEU65527 UOQ65519:UOQ65527 UYM65519:UYM65527 VII65519:VII65527 VSE65519:VSE65527 WCA65519:WCA65527 WLW65519:WLW65527 WVS65519:WVS65527 K131055:K131063 JG131055:JG131063 TC131055:TC131063 ACY131055:ACY131063 AMU131055:AMU131063 AWQ131055:AWQ131063 BGM131055:BGM131063 BQI131055:BQI131063 CAE131055:CAE131063 CKA131055:CKA131063 CTW131055:CTW131063 DDS131055:DDS131063 DNO131055:DNO131063 DXK131055:DXK131063 EHG131055:EHG131063 ERC131055:ERC131063 FAY131055:FAY131063 FKU131055:FKU131063 FUQ131055:FUQ131063 GEM131055:GEM131063 GOI131055:GOI131063 GYE131055:GYE131063 HIA131055:HIA131063 HRW131055:HRW131063 IBS131055:IBS131063 ILO131055:ILO131063 IVK131055:IVK131063 JFG131055:JFG131063 JPC131055:JPC131063 JYY131055:JYY131063 KIU131055:KIU131063 KSQ131055:KSQ131063 LCM131055:LCM131063 LMI131055:LMI131063 LWE131055:LWE131063 MGA131055:MGA131063 MPW131055:MPW131063 MZS131055:MZS131063 NJO131055:NJO131063 NTK131055:NTK131063 ODG131055:ODG131063 ONC131055:ONC131063 OWY131055:OWY131063 PGU131055:PGU131063 PQQ131055:PQQ131063 QAM131055:QAM131063 QKI131055:QKI131063 QUE131055:QUE131063 REA131055:REA131063 RNW131055:RNW131063 RXS131055:RXS131063 SHO131055:SHO131063 SRK131055:SRK131063 TBG131055:TBG131063 TLC131055:TLC131063 TUY131055:TUY131063 UEU131055:UEU131063 UOQ131055:UOQ131063 UYM131055:UYM131063 VII131055:VII131063 VSE131055:VSE131063 WCA131055:WCA131063 WLW131055:WLW131063 WVS131055:WVS131063 K196591:K196599 JG196591:JG196599 TC196591:TC196599 ACY196591:ACY196599 AMU196591:AMU196599 AWQ196591:AWQ196599 BGM196591:BGM196599 BQI196591:BQI196599 CAE196591:CAE196599 CKA196591:CKA196599 CTW196591:CTW196599 DDS196591:DDS196599 DNO196591:DNO196599 DXK196591:DXK196599 EHG196591:EHG196599 ERC196591:ERC196599 FAY196591:FAY196599 FKU196591:FKU196599 FUQ196591:FUQ196599 GEM196591:GEM196599 GOI196591:GOI196599 GYE196591:GYE196599 HIA196591:HIA196599 HRW196591:HRW196599 IBS196591:IBS196599 ILO196591:ILO196599 IVK196591:IVK196599 JFG196591:JFG196599 JPC196591:JPC196599 JYY196591:JYY196599 KIU196591:KIU196599 KSQ196591:KSQ196599 LCM196591:LCM196599 LMI196591:LMI196599 LWE196591:LWE196599 MGA196591:MGA196599 MPW196591:MPW196599 MZS196591:MZS196599 NJO196591:NJO196599 NTK196591:NTK196599 ODG196591:ODG196599 ONC196591:ONC196599 OWY196591:OWY196599 PGU196591:PGU196599 PQQ196591:PQQ196599 QAM196591:QAM196599 QKI196591:QKI196599 QUE196591:QUE196599 REA196591:REA196599 RNW196591:RNW196599 RXS196591:RXS196599 SHO196591:SHO196599 SRK196591:SRK196599 TBG196591:TBG196599 TLC196591:TLC196599 TUY196591:TUY196599 UEU196591:UEU196599 UOQ196591:UOQ196599 UYM196591:UYM196599 VII196591:VII196599 VSE196591:VSE196599 WCA196591:WCA196599 WLW196591:WLW196599 WVS196591:WVS196599 K262127:K262135 JG262127:JG262135 TC262127:TC262135 ACY262127:ACY262135 AMU262127:AMU262135 AWQ262127:AWQ262135 BGM262127:BGM262135 BQI262127:BQI262135 CAE262127:CAE262135 CKA262127:CKA262135 CTW262127:CTW262135 DDS262127:DDS262135 DNO262127:DNO262135 DXK262127:DXK262135 EHG262127:EHG262135 ERC262127:ERC262135 FAY262127:FAY262135 FKU262127:FKU262135 FUQ262127:FUQ262135 GEM262127:GEM262135 GOI262127:GOI262135 GYE262127:GYE262135 HIA262127:HIA262135 HRW262127:HRW262135 IBS262127:IBS262135 ILO262127:ILO262135 IVK262127:IVK262135 JFG262127:JFG262135 JPC262127:JPC262135 JYY262127:JYY262135 KIU262127:KIU262135 KSQ262127:KSQ262135 LCM262127:LCM262135 LMI262127:LMI262135 LWE262127:LWE262135 MGA262127:MGA262135 MPW262127:MPW262135 MZS262127:MZS262135 NJO262127:NJO262135 NTK262127:NTK262135 ODG262127:ODG262135 ONC262127:ONC262135 OWY262127:OWY262135 PGU262127:PGU262135 PQQ262127:PQQ262135 QAM262127:QAM262135 QKI262127:QKI262135 QUE262127:QUE262135 REA262127:REA262135 RNW262127:RNW262135 RXS262127:RXS262135 SHO262127:SHO262135 SRK262127:SRK262135 TBG262127:TBG262135 TLC262127:TLC262135 TUY262127:TUY262135 UEU262127:UEU262135 UOQ262127:UOQ262135 UYM262127:UYM262135 VII262127:VII262135 VSE262127:VSE262135 WCA262127:WCA262135 WLW262127:WLW262135 WVS262127:WVS262135 K327663:K327671 JG327663:JG327671 TC327663:TC327671 ACY327663:ACY327671 AMU327663:AMU327671 AWQ327663:AWQ327671 BGM327663:BGM327671 BQI327663:BQI327671 CAE327663:CAE327671 CKA327663:CKA327671 CTW327663:CTW327671 DDS327663:DDS327671 DNO327663:DNO327671 DXK327663:DXK327671 EHG327663:EHG327671 ERC327663:ERC327671 FAY327663:FAY327671 FKU327663:FKU327671 FUQ327663:FUQ327671 GEM327663:GEM327671 GOI327663:GOI327671 GYE327663:GYE327671 HIA327663:HIA327671 HRW327663:HRW327671 IBS327663:IBS327671 ILO327663:ILO327671 IVK327663:IVK327671 JFG327663:JFG327671 JPC327663:JPC327671 JYY327663:JYY327671 KIU327663:KIU327671 KSQ327663:KSQ327671 LCM327663:LCM327671 LMI327663:LMI327671 LWE327663:LWE327671 MGA327663:MGA327671 MPW327663:MPW327671 MZS327663:MZS327671 NJO327663:NJO327671 NTK327663:NTK327671 ODG327663:ODG327671 ONC327663:ONC327671 OWY327663:OWY327671 PGU327663:PGU327671 PQQ327663:PQQ327671 QAM327663:QAM327671 QKI327663:QKI327671 QUE327663:QUE327671 REA327663:REA327671 RNW327663:RNW327671 RXS327663:RXS327671 SHO327663:SHO327671 SRK327663:SRK327671 TBG327663:TBG327671 TLC327663:TLC327671 TUY327663:TUY327671 UEU327663:UEU327671 UOQ327663:UOQ327671 UYM327663:UYM327671 VII327663:VII327671 VSE327663:VSE327671 WCA327663:WCA327671 WLW327663:WLW327671 WVS327663:WVS327671 K393199:K393207 JG393199:JG393207 TC393199:TC393207 ACY393199:ACY393207 AMU393199:AMU393207 AWQ393199:AWQ393207 BGM393199:BGM393207 BQI393199:BQI393207 CAE393199:CAE393207 CKA393199:CKA393207 CTW393199:CTW393207 DDS393199:DDS393207 DNO393199:DNO393207 DXK393199:DXK393207 EHG393199:EHG393207 ERC393199:ERC393207 FAY393199:FAY393207 FKU393199:FKU393207 FUQ393199:FUQ393207 GEM393199:GEM393207 GOI393199:GOI393207 GYE393199:GYE393207 HIA393199:HIA393207 HRW393199:HRW393207 IBS393199:IBS393207 ILO393199:ILO393207 IVK393199:IVK393207 JFG393199:JFG393207 JPC393199:JPC393207 JYY393199:JYY393207 KIU393199:KIU393207 KSQ393199:KSQ393207 LCM393199:LCM393207 LMI393199:LMI393207 LWE393199:LWE393207 MGA393199:MGA393207 MPW393199:MPW393207 MZS393199:MZS393207 NJO393199:NJO393207 NTK393199:NTK393207 ODG393199:ODG393207 ONC393199:ONC393207 OWY393199:OWY393207 PGU393199:PGU393207 PQQ393199:PQQ393207 QAM393199:QAM393207 QKI393199:QKI393207 QUE393199:QUE393207 REA393199:REA393207 RNW393199:RNW393207 RXS393199:RXS393207 SHO393199:SHO393207 SRK393199:SRK393207 TBG393199:TBG393207 TLC393199:TLC393207 TUY393199:TUY393207 UEU393199:UEU393207 UOQ393199:UOQ393207 UYM393199:UYM393207 VII393199:VII393207 VSE393199:VSE393207 WCA393199:WCA393207 WLW393199:WLW393207 WVS393199:WVS393207 K458735:K458743 JG458735:JG458743 TC458735:TC458743 ACY458735:ACY458743 AMU458735:AMU458743 AWQ458735:AWQ458743 BGM458735:BGM458743 BQI458735:BQI458743 CAE458735:CAE458743 CKA458735:CKA458743 CTW458735:CTW458743 DDS458735:DDS458743 DNO458735:DNO458743 DXK458735:DXK458743 EHG458735:EHG458743 ERC458735:ERC458743 FAY458735:FAY458743 FKU458735:FKU458743 FUQ458735:FUQ458743 GEM458735:GEM458743 GOI458735:GOI458743 GYE458735:GYE458743 HIA458735:HIA458743 HRW458735:HRW458743 IBS458735:IBS458743 ILO458735:ILO458743 IVK458735:IVK458743 JFG458735:JFG458743 JPC458735:JPC458743 JYY458735:JYY458743 KIU458735:KIU458743 KSQ458735:KSQ458743 LCM458735:LCM458743 LMI458735:LMI458743 LWE458735:LWE458743 MGA458735:MGA458743 MPW458735:MPW458743 MZS458735:MZS458743 NJO458735:NJO458743 NTK458735:NTK458743 ODG458735:ODG458743 ONC458735:ONC458743 OWY458735:OWY458743 PGU458735:PGU458743 PQQ458735:PQQ458743 QAM458735:QAM458743 QKI458735:QKI458743 QUE458735:QUE458743 REA458735:REA458743 RNW458735:RNW458743 RXS458735:RXS458743 SHO458735:SHO458743 SRK458735:SRK458743 TBG458735:TBG458743 TLC458735:TLC458743 TUY458735:TUY458743 UEU458735:UEU458743 UOQ458735:UOQ458743 UYM458735:UYM458743 VII458735:VII458743 VSE458735:VSE458743 WCA458735:WCA458743 WLW458735:WLW458743 WVS458735:WVS458743 K524271:K524279 JG524271:JG524279 TC524271:TC524279 ACY524271:ACY524279 AMU524271:AMU524279 AWQ524271:AWQ524279 BGM524271:BGM524279 BQI524271:BQI524279 CAE524271:CAE524279 CKA524271:CKA524279 CTW524271:CTW524279 DDS524271:DDS524279 DNO524271:DNO524279 DXK524271:DXK524279 EHG524271:EHG524279 ERC524271:ERC524279 FAY524271:FAY524279 FKU524271:FKU524279 FUQ524271:FUQ524279 GEM524271:GEM524279 GOI524271:GOI524279 GYE524271:GYE524279 HIA524271:HIA524279 HRW524271:HRW524279 IBS524271:IBS524279 ILO524271:ILO524279 IVK524271:IVK524279 JFG524271:JFG524279 JPC524271:JPC524279 JYY524271:JYY524279 KIU524271:KIU524279 KSQ524271:KSQ524279 LCM524271:LCM524279 LMI524271:LMI524279 LWE524271:LWE524279 MGA524271:MGA524279 MPW524271:MPW524279 MZS524271:MZS524279 NJO524271:NJO524279 NTK524271:NTK524279 ODG524271:ODG524279 ONC524271:ONC524279 OWY524271:OWY524279 PGU524271:PGU524279 PQQ524271:PQQ524279 QAM524271:QAM524279 QKI524271:QKI524279 QUE524271:QUE524279 REA524271:REA524279 RNW524271:RNW524279 RXS524271:RXS524279 SHO524271:SHO524279 SRK524271:SRK524279 TBG524271:TBG524279 TLC524271:TLC524279 TUY524271:TUY524279 UEU524271:UEU524279 UOQ524271:UOQ524279 UYM524271:UYM524279 VII524271:VII524279 VSE524271:VSE524279 WCA524271:WCA524279 WLW524271:WLW524279 WVS524271:WVS524279 K589807:K589815 JG589807:JG589815 TC589807:TC589815 ACY589807:ACY589815 AMU589807:AMU589815 AWQ589807:AWQ589815 BGM589807:BGM589815 BQI589807:BQI589815 CAE589807:CAE589815 CKA589807:CKA589815 CTW589807:CTW589815 DDS589807:DDS589815 DNO589807:DNO589815 DXK589807:DXK589815 EHG589807:EHG589815 ERC589807:ERC589815 FAY589807:FAY589815 FKU589807:FKU589815 FUQ589807:FUQ589815 GEM589807:GEM589815 GOI589807:GOI589815 GYE589807:GYE589815 HIA589807:HIA589815 HRW589807:HRW589815 IBS589807:IBS589815 ILO589807:ILO589815 IVK589807:IVK589815 JFG589807:JFG589815 JPC589807:JPC589815 JYY589807:JYY589815 KIU589807:KIU589815 KSQ589807:KSQ589815 LCM589807:LCM589815 LMI589807:LMI589815 LWE589807:LWE589815 MGA589807:MGA589815 MPW589807:MPW589815 MZS589807:MZS589815 NJO589807:NJO589815 NTK589807:NTK589815 ODG589807:ODG589815 ONC589807:ONC589815 OWY589807:OWY589815 PGU589807:PGU589815 PQQ589807:PQQ589815 QAM589807:QAM589815 QKI589807:QKI589815 QUE589807:QUE589815 REA589807:REA589815 RNW589807:RNW589815 RXS589807:RXS589815 SHO589807:SHO589815 SRK589807:SRK589815 TBG589807:TBG589815 TLC589807:TLC589815 TUY589807:TUY589815 UEU589807:UEU589815 UOQ589807:UOQ589815 UYM589807:UYM589815 VII589807:VII589815 VSE589807:VSE589815 WCA589807:WCA589815 WLW589807:WLW589815 WVS589807:WVS589815 K655343:K655351 JG655343:JG655351 TC655343:TC655351 ACY655343:ACY655351 AMU655343:AMU655351 AWQ655343:AWQ655351 BGM655343:BGM655351 BQI655343:BQI655351 CAE655343:CAE655351 CKA655343:CKA655351 CTW655343:CTW655351 DDS655343:DDS655351 DNO655343:DNO655351 DXK655343:DXK655351 EHG655343:EHG655351 ERC655343:ERC655351 FAY655343:FAY655351 FKU655343:FKU655351 FUQ655343:FUQ655351 GEM655343:GEM655351 GOI655343:GOI655351 GYE655343:GYE655351 HIA655343:HIA655351 HRW655343:HRW655351 IBS655343:IBS655351 ILO655343:ILO655351 IVK655343:IVK655351 JFG655343:JFG655351 JPC655343:JPC655351 JYY655343:JYY655351 KIU655343:KIU655351 KSQ655343:KSQ655351 LCM655343:LCM655351 LMI655343:LMI655351 LWE655343:LWE655351 MGA655343:MGA655351 MPW655343:MPW655351 MZS655343:MZS655351 NJO655343:NJO655351 NTK655343:NTK655351 ODG655343:ODG655351 ONC655343:ONC655351 OWY655343:OWY655351 PGU655343:PGU655351 PQQ655343:PQQ655351 QAM655343:QAM655351 QKI655343:QKI655351 QUE655343:QUE655351 REA655343:REA655351 RNW655343:RNW655351 RXS655343:RXS655351 SHO655343:SHO655351 SRK655343:SRK655351 TBG655343:TBG655351 TLC655343:TLC655351 TUY655343:TUY655351 UEU655343:UEU655351 UOQ655343:UOQ655351 UYM655343:UYM655351 VII655343:VII655351 VSE655343:VSE655351 WCA655343:WCA655351 WLW655343:WLW655351 WVS655343:WVS655351 K720879:K720887 JG720879:JG720887 TC720879:TC720887 ACY720879:ACY720887 AMU720879:AMU720887 AWQ720879:AWQ720887 BGM720879:BGM720887 BQI720879:BQI720887 CAE720879:CAE720887 CKA720879:CKA720887 CTW720879:CTW720887 DDS720879:DDS720887 DNO720879:DNO720887 DXK720879:DXK720887 EHG720879:EHG720887 ERC720879:ERC720887 FAY720879:FAY720887 FKU720879:FKU720887 FUQ720879:FUQ720887 GEM720879:GEM720887 GOI720879:GOI720887 GYE720879:GYE720887 HIA720879:HIA720887 HRW720879:HRW720887 IBS720879:IBS720887 ILO720879:ILO720887 IVK720879:IVK720887 JFG720879:JFG720887 JPC720879:JPC720887 JYY720879:JYY720887 KIU720879:KIU720887 KSQ720879:KSQ720887 LCM720879:LCM720887 LMI720879:LMI720887 LWE720879:LWE720887 MGA720879:MGA720887 MPW720879:MPW720887 MZS720879:MZS720887 NJO720879:NJO720887 NTK720879:NTK720887 ODG720879:ODG720887 ONC720879:ONC720887 OWY720879:OWY720887 PGU720879:PGU720887 PQQ720879:PQQ720887 QAM720879:QAM720887 QKI720879:QKI720887 QUE720879:QUE720887 REA720879:REA720887 RNW720879:RNW720887 RXS720879:RXS720887 SHO720879:SHO720887 SRK720879:SRK720887 TBG720879:TBG720887 TLC720879:TLC720887 TUY720879:TUY720887 UEU720879:UEU720887 UOQ720879:UOQ720887 UYM720879:UYM720887 VII720879:VII720887 VSE720879:VSE720887 WCA720879:WCA720887 WLW720879:WLW720887 WVS720879:WVS720887 K786415:K786423 JG786415:JG786423 TC786415:TC786423 ACY786415:ACY786423 AMU786415:AMU786423 AWQ786415:AWQ786423 BGM786415:BGM786423 BQI786415:BQI786423 CAE786415:CAE786423 CKA786415:CKA786423 CTW786415:CTW786423 DDS786415:DDS786423 DNO786415:DNO786423 DXK786415:DXK786423 EHG786415:EHG786423 ERC786415:ERC786423 FAY786415:FAY786423 FKU786415:FKU786423 FUQ786415:FUQ786423 GEM786415:GEM786423 GOI786415:GOI786423 GYE786415:GYE786423 HIA786415:HIA786423 HRW786415:HRW786423 IBS786415:IBS786423 ILO786415:ILO786423 IVK786415:IVK786423 JFG786415:JFG786423 JPC786415:JPC786423 JYY786415:JYY786423 KIU786415:KIU786423 KSQ786415:KSQ786423 LCM786415:LCM786423 LMI786415:LMI786423 LWE786415:LWE786423 MGA786415:MGA786423 MPW786415:MPW786423 MZS786415:MZS786423 NJO786415:NJO786423 NTK786415:NTK786423 ODG786415:ODG786423 ONC786415:ONC786423 OWY786415:OWY786423 PGU786415:PGU786423 PQQ786415:PQQ786423 QAM786415:QAM786423 QKI786415:QKI786423 QUE786415:QUE786423 REA786415:REA786423 RNW786415:RNW786423 RXS786415:RXS786423 SHO786415:SHO786423 SRK786415:SRK786423 TBG786415:TBG786423 TLC786415:TLC786423 TUY786415:TUY786423 UEU786415:UEU786423 UOQ786415:UOQ786423 UYM786415:UYM786423 VII786415:VII786423 VSE786415:VSE786423 WCA786415:WCA786423 WLW786415:WLW786423 WVS786415:WVS786423 K851951:K851959 JG851951:JG851959 TC851951:TC851959 ACY851951:ACY851959 AMU851951:AMU851959 AWQ851951:AWQ851959 BGM851951:BGM851959 BQI851951:BQI851959 CAE851951:CAE851959 CKA851951:CKA851959 CTW851951:CTW851959 DDS851951:DDS851959 DNO851951:DNO851959 DXK851951:DXK851959 EHG851951:EHG851959 ERC851951:ERC851959 FAY851951:FAY851959 FKU851951:FKU851959 FUQ851951:FUQ851959 GEM851951:GEM851959 GOI851951:GOI851959 GYE851951:GYE851959 HIA851951:HIA851959 HRW851951:HRW851959 IBS851951:IBS851959 ILO851951:ILO851959 IVK851951:IVK851959 JFG851951:JFG851959 JPC851951:JPC851959 JYY851951:JYY851959 KIU851951:KIU851959 KSQ851951:KSQ851959 LCM851951:LCM851959 LMI851951:LMI851959 LWE851951:LWE851959 MGA851951:MGA851959 MPW851951:MPW851959 MZS851951:MZS851959 NJO851951:NJO851959 NTK851951:NTK851959 ODG851951:ODG851959 ONC851951:ONC851959 OWY851951:OWY851959 PGU851951:PGU851959 PQQ851951:PQQ851959 QAM851951:QAM851959 QKI851951:QKI851959 QUE851951:QUE851959 REA851951:REA851959 RNW851951:RNW851959 RXS851951:RXS851959 SHO851951:SHO851959 SRK851951:SRK851959 TBG851951:TBG851959 TLC851951:TLC851959 TUY851951:TUY851959 UEU851951:UEU851959 UOQ851951:UOQ851959 UYM851951:UYM851959 VII851951:VII851959 VSE851951:VSE851959 WCA851951:WCA851959 WLW851951:WLW851959 WVS851951:WVS851959 K917487:K917495 JG917487:JG917495 TC917487:TC917495 ACY917487:ACY917495 AMU917487:AMU917495 AWQ917487:AWQ917495 BGM917487:BGM917495 BQI917487:BQI917495 CAE917487:CAE917495 CKA917487:CKA917495 CTW917487:CTW917495 DDS917487:DDS917495 DNO917487:DNO917495 DXK917487:DXK917495 EHG917487:EHG917495 ERC917487:ERC917495 FAY917487:FAY917495 FKU917487:FKU917495 FUQ917487:FUQ917495 GEM917487:GEM917495 GOI917487:GOI917495 GYE917487:GYE917495 HIA917487:HIA917495 HRW917487:HRW917495 IBS917487:IBS917495 ILO917487:ILO917495 IVK917487:IVK917495 JFG917487:JFG917495 JPC917487:JPC917495 JYY917487:JYY917495 KIU917487:KIU917495 KSQ917487:KSQ917495 LCM917487:LCM917495 LMI917487:LMI917495 LWE917487:LWE917495 MGA917487:MGA917495 MPW917487:MPW917495 MZS917487:MZS917495 NJO917487:NJO917495 NTK917487:NTK917495 ODG917487:ODG917495 ONC917487:ONC917495 OWY917487:OWY917495 PGU917487:PGU917495 PQQ917487:PQQ917495 QAM917487:QAM917495 QKI917487:QKI917495 QUE917487:QUE917495 REA917487:REA917495 RNW917487:RNW917495 RXS917487:RXS917495 SHO917487:SHO917495 SRK917487:SRK917495 TBG917487:TBG917495 TLC917487:TLC917495 TUY917487:TUY917495 UEU917487:UEU917495 UOQ917487:UOQ917495 UYM917487:UYM917495 VII917487:VII917495 VSE917487:VSE917495 WCA917487:WCA917495 WLW917487:WLW917495 WVS917487:WVS917495 K983023:K983031 JG983023:JG983031 TC983023:TC983031 ACY983023:ACY983031 AMU983023:AMU983031 AWQ983023:AWQ983031 BGM983023:BGM983031 BQI983023:BQI983031 CAE983023:CAE983031 CKA983023:CKA983031 CTW983023:CTW983031 DDS983023:DDS983031 DNO983023:DNO983031 DXK983023:DXK983031 EHG983023:EHG983031 ERC983023:ERC983031 FAY983023:FAY983031 FKU983023:FKU983031 FUQ983023:FUQ983031 GEM983023:GEM983031 GOI983023:GOI983031 GYE983023:GYE983031 HIA983023:HIA983031 HRW983023:HRW983031 IBS983023:IBS983031 ILO983023:ILO983031 IVK983023:IVK983031 JFG983023:JFG983031 JPC983023:JPC983031 JYY983023:JYY983031 KIU983023:KIU983031 KSQ983023:KSQ983031 LCM983023:LCM983031 LMI983023:LMI983031 LWE983023:LWE983031 MGA983023:MGA983031 MPW983023:MPW983031 MZS983023:MZS983031 NJO983023:NJO983031 NTK983023:NTK983031 ODG983023:ODG983031 ONC983023:ONC983031 OWY983023:OWY983031 PGU983023:PGU983031 PQQ983023:PQQ983031 QAM983023:QAM983031 QKI983023:QKI983031 QUE983023:QUE983031 REA983023:REA983031 RNW983023:RNW983031 RXS983023:RXS983031 SHO983023:SHO983031 SRK983023:SRK983031 TBG983023:TBG983031 TLC983023:TLC983031 TUY983023:TUY983031 UEU983023:UEU983031 UOQ983023:UOQ983031 UYM983023:UYM983031 VII983023:VII983031 VSE983023:VSE983031 WCA983023:WCA983031 WLW983023:WLW983031 WVS983023:WVS983031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K65574:K65582 JG65574:JG65582 TC65574:TC65582 ACY65574:ACY65582 AMU65574:AMU65582 AWQ65574:AWQ65582 BGM65574:BGM65582 BQI65574:BQI65582 CAE65574:CAE65582 CKA65574:CKA65582 CTW65574:CTW65582 DDS65574:DDS65582 DNO65574:DNO65582 DXK65574:DXK65582 EHG65574:EHG65582 ERC65574:ERC65582 FAY65574:FAY65582 FKU65574:FKU65582 FUQ65574:FUQ65582 GEM65574:GEM65582 GOI65574:GOI65582 GYE65574:GYE65582 HIA65574:HIA65582 HRW65574:HRW65582 IBS65574:IBS65582 ILO65574:ILO65582 IVK65574:IVK65582 JFG65574:JFG65582 JPC65574:JPC65582 JYY65574:JYY65582 KIU65574:KIU65582 KSQ65574:KSQ65582 LCM65574:LCM65582 LMI65574:LMI65582 LWE65574:LWE65582 MGA65574:MGA65582 MPW65574:MPW65582 MZS65574:MZS65582 NJO65574:NJO65582 NTK65574:NTK65582 ODG65574:ODG65582 ONC65574:ONC65582 OWY65574:OWY65582 PGU65574:PGU65582 PQQ65574:PQQ65582 QAM65574:QAM65582 QKI65574:QKI65582 QUE65574:QUE65582 REA65574:REA65582 RNW65574:RNW65582 RXS65574:RXS65582 SHO65574:SHO65582 SRK65574:SRK65582 TBG65574:TBG65582 TLC65574:TLC65582 TUY65574:TUY65582 UEU65574:UEU65582 UOQ65574:UOQ65582 UYM65574:UYM65582 VII65574:VII65582 VSE65574:VSE65582 WCA65574:WCA65582 WLW65574:WLW65582 WVS65574:WVS65582 K131110:K131118 JG131110:JG131118 TC131110:TC131118 ACY131110:ACY131118 AMU131110:AMU131118 AWQ131110:AWQ131118 BGM131110:BGM131118 BQI131110:BQI131118 CAE131110:CAE131118 CKA131110:CKA131118 CTW131110:CTW131118 DDS131110:DDS131118 DNO131110:DNO131118 DXK131110:DXK131118 EHG131110:EHG131118 ERC131110:ERC131118 FAY131110:FAY131118 FKU131110:FKU131118 FUQ131110:FUQ131118 GEM131110:GEM131118 GOI131110:GOI131118 GYE131110:GYE131118 HIA131110:HIA131118 HRW131110:HRW131118 IBS131110:IBS131118 ILO131110:ILO131118 IVK131110:IVK131118 JFG131110:JFG131118 JPC131110:JPC131118 JYY131110:JYY131118 KIU131110:KIU131118 KSQ131110:KSQ131118 LCM131110:LCM131118 LMI131110:LMI131118 LWE131110:LWE131118 MGA131110:MGA131118 MPW131110:MPW131118 MZS131110:MZS131118 NJO131110:NJO131118 NTK131110:NTK131118 ODG131110:ODG131118 ONC131110:ONC131118 OWY131110:OWY131118 PGU131110:PGU131118 PQQ131110:PQQ131118 QAM131110:QAM131118 QKI131110:QKI131118 QUE131110:QUE131118 REA131110:REA131118 RNW131110:RNW131118 RXS131110:RXS131118 SHO131110:SHO131118 SRK131110:SRK131118 TBG131110:TBG131118 TLC131110:TLC131118 TUY131110:TUY131118 UEU131110:UEU131118 UOQ131110:UOQ131118 UYM131110:UYM131118 VII131110:VII131118 VSE131110:VSE131118 WCA131110:WCA131118 WLW131110:WLW131118 WVS131110:WVS131118 K196646:K196654 JG196646:JG196654 TC196646:TC196654 ACY196646:ACY196654 AMU196646:AMU196654 AWQ196646:AWQ196654 BGM196646:BGM196654 BQI196646:BQI196654 CAE196646:CAE196654 CKA196646:CKA196654 CTW196646:CTW196654 DDS196646:DDS196654 DNO196646:DNO196654 DXK196646:DXK196654 EHG196646:EHG196654 ERC196646:ERC196654 FAY196646:FAY196654 FKU196646:FKU196654 FUQ196646:FUQ196654 GEM196646:GEM196654 GOI196646:GOI196654 GYE196646:GYE196654 HIA196646:HIA196654 HRW196646:HRW196654 IBS196646:IBS196654 ILO196646:ILO196654 IVK196646:IVK196654 JFG196646:JFG196654 JPC196646:JPC196654 JYY196646:JYY196654 KIU196646:KIU196654 KSQ196646:KSQ196654 LCM196646:LCM196654 LMI196646:LMI196654 LWE196646:LWE196654 MGA196646:MGA196654 MPW196646:MPW196654 MZS196646:MZS196654 NJO196646:NJO196654 NTK196646:NTK196654 ODG196646:ODG196654 ONC196646:ONC196654 OWY196646:OWY196654 PGU196646:PGU196654 PQQ196646:PQQ196654 QAM196646:QAM196654 QKI196646:QKI196654 QUE196646:QUE196654 REA196646:REA196654 RNW196646:RNW196654 RXS196646:RXS196654 SHO196646:SHO196654 SRK196646:SRK196654 TBG196646:TBG196654 TLC196646:TLC196654 TUY196646:TUY196654 UEU196646:UEU196654 UOQ196646:UOQ196654 UYM196646:UYM196654 VII196646:VII196654 VSE196646:VSE196654 WCA196646:WCA196654 WLW196646:WLW196654 WVS196646:WVS196654 K262182:K262190 JG262182:JG262190 TC262182:TC262190 ACY262182:ACY262190 AMU262182:AMU262190 AWQ262182:AWQ262190 BGM262182:BGM262190 BQI262182:BQI262190 CAE262182:CAE262190 CKA262182:CKA262190 CTW262182:CTW262190 DDS262182:DDS262190 DNO262182:DNO262190 DXK262182:DXK262190 EHG262182:EHG262190 ERC262182:ERC262190 FAY262182:FAY262190 FKU262182:FKU262190 FUQ262182:FUQ262190 GEM262182:GEM262190 GOI262182:GOI262190 GYE262182:GYE262190 HIA262182:HIA262190 HRW262182:HRW262190 IBS262182:IBS262190 ILO262182:ILO262190 IVK262182:IVK262190 JFG262182:JFG262190 JPC262182:JPC262190 JYY262182:JYY262190 KIU262182:KIU262190 KSQ262182:KSQ262190 LCM262182:LCM262190 LMI262182:LMI262190 LWE262182:LWE262190 MGA262182:MGA262190 MPW262182:MPW262190 MZS262182:MZS262190 NJO262182:NJO262190 NTK262182:NTK262190 ODG262182:ODG262190 ONC262182:ONC262190 OWY262182:OWY262190 PGU262182:PGU262190 PQQ262182:PQQ262190 QAM262182:QAM262190 QKI262182:QKI262190 QUE262182:QUE262190 REA262182:REA262190 RNW262182:RNW262190 RXS262182:RXS262190 SHO262182:SHO262190 SRK262182:SRK262190 TBG262182:TBG262190 TLC262182:TLC262190 TUY262182:TUY262190 UEU262182:UEU262190 UOQ262182:UOQ262190 UYM262182:UYM262190 VII262182:VII262190 VSE262182:VSE262190 WCA262182:WCA262190 WLW262182:WLW262190 WVS262182:WVS262190 K327718:K327726 JG327718:JG327726 TC327718:TC327726 ACY327718:ACY327726 AMU327718:AMU327726 AWQ327718:AWQ327726 BGM327718:BGM327726 BQI327718:BQI327726 CAE327718:CAE327726 CKA327718:CKA327726 CTW327718:CTW327726 DDS327718:DDS327726 DNO327718:DNO327726 DXK327718:DXK327726 EHG327718:EHG327726 ERC327718:ERC327726 FAY327718:FAY327726 FKU327718:FKU327726 FUQ327718:FUQ327726 GEM327718:GEM327726 GOI327718:GOI327726 GYE327718:GYE327726 HIA327718:HIA327726 HRW327718:HRW327726 IBS327718:IBS327726 ILO327718:ILO327726 IVK327718:IVK327726 JFG327718:JFG327726 JPC327718:JPC327726 JYY327718:JYY327726 KIU327718:KIU327726 KSQ327718:KSQ327726 LCM327718:LCM327726 LMI327718:LMI327726 LWE327718:LWE327726 MGA327718:MGA327726 MPW327718:MPW327726 MZS327718:MZS327726 NJO327718:NJO327726 NTK327718:NTK327726 ODG327718:ODG327726 ONC327718:ONC327726 OWY327718:OWY327726 PGU327718:PGU327726 PQQ327718:PQQ327726 QAM327718:QAM327726 QKI327718:QKI327726 QUE327718:QUE327726 REA327718:REA327726 RNW327718:RNW327726 RXS327718:RXS327726 SHO327718:SHO327726 SRK327718:SRK327726 TBG327718:TBG327726 TLC327718:TLC327726 TUY327718:TUY327726 UEU327718:UEU327726 UOQ327718:UOQ327726 UYM327718:UYM327726 VII327718:VII327726 VSE327718:VSE327726 WCA327718:WCA327726 WLW327718:WLW327726 WVS327718:WVS327726 K393254:K393262 JG393254:JG393262 TC393254:TC393262 ACY393254:ACY393262 AMU393254:AMU393262 AWQ393254:AWQ393262 BGM393254:BGM393262 BQI393254:BQI393262 CAE393254:CAE393262 CKA393254:CKA393262 CTW393254:CTW393262 DDS393254:DDS393262 DNO393254:DNO393262 DXK393254:DXK393262 EHG393254:EHG393262 ERC393254:ERC393262 FAY393254:FAY393262 FKU393254:FKU393262 FUQ393254:FUQ393262 GEM393254:GEM393262 GOI393254:GOI393262 GYE393254:GYE393262 HIA393254:HIA393262 HRW393254:HRW393262 IBS393254:IBS393262 ILO393254:ILO393262 IVK393254:IVK393262 JFG393254:JFG393262 JPC393254:JPC393262 JYY393254:JYY393262 KIU393254:KIU393262 KSQ393254:KSQ393262 LCM393254:LCM393262 LMI393254:LMI393262 LWE393254:LWE393262 MGA393254:MGA393262 MPW393254:MPW393262 MZS393254:MZS393262 NJO393254:NJO393262 NTK393254:NTK393262 ODG393254:ODG393262 ONC393254:ONC393262 OWY393254:OWY393262 PGU393254:PGU393262 PQQ393254:PQQ393262 QAM393254:QAM393262 QKI393254:QKI393262 QUE393254:QUE393262 REA393254:REA393262 RNW393254:RNW393262 RXS393254:RXS393262 SHO393254:SHO393262 SRK393254:SRK393262 TBG393254:TBG393262 TLC393254:TLC393262 TUY393254:TUY393262 UEU393254:UEU393262 UOQ393254:UOQ393262 UYM393254:UYM393262 VII393254:VII393262 VSE393254:VSE393262 WCA393254:WCA393262 WLW393254:WLW393262 WVS393254:WVS393262 K458790:K458798 JG458790:JG458798 TC458790:TC458798 ACY458790:ACY458798 AMU458790:AMU458798 AWQ458790:AWQ458798 BGM458790:BGM458798 BQI458790:BQI458798 CAE458790:CAE458798 CKA458790:CKA458798 CTW458790:CTW458798 DDS458790:DDS458798 DNO458790:DNO458798 DXK458790:DXK458798 EHG458790:EHG458798 ERC458790:ERC458798 FAY458790:FAY458798 FKU458790:FKU458798 FUQ458790:FUQ458798 GEM458790:GEM458798 GOI458790:GOI458798 GYE458790:GYE458798 HIA458790:HIA458798 HRW458790:HRW458798 IBS458790:IBS458798 ILO458790:ILO458798 IVK458790:IVK458798 JFG458790:JFG458798 JPC458790:JPC458798 JYY458790:JYY458798 KIU458790:KIU458798 KSQ458790:KSQ458798 LCM458790:LCM458798 LMI458790:LMI458798 LWE458790:LWE458798 MGA458790:MGA458798 MPW458790:MPW458798 MZS458790:MZS458798 NJO458790:NJO458798 NTK458790:NTK458798 ODG458790:ODG458798 ONC458790:ONC458798 OWY458790:OWY458798 PGU458790:PGU458798 PQQ458790:PQQ458798 QAM458790:QAM458798 QKI458790:QKI458798 QUE458790:QUE458798 REA458790:REA458798 RNW458790:RNW458798 RXS458790:RXS458798 SHO458790:SHO458798 SRK458790:SRK458798 TBG458790:TBG458798 TLC458790:TLC458798 TUY458790:TUY458798 UEU458790:UEU458798 UOQ458790:UOQ458798 UYM458790:UYM458798 VII458790:VII458798 VSE458790:VSE458798 WCA458790:WCA458798 WLW458790:WLW458798 WVS458790:WVS458798 K524326:K524334 JG524326:JG524334 TC524326:TC524334 ACY524326:ACY524334 AMU524326:AMU524334 AWQ524326:AWQ524334 BGM524326:BGM524334 BQI524326:BQI524334 CAE524326:CAE524334 CKA524326:CKA524334 CTW524326:CTW524334 DDS524326:DDS524334 DNO524326:DNO524334 DXK524326:DXK524334 EHG524326:EHG524334 ERC524326:ERC524334 FAY524326:FAY524334 FKU524326:FKU524334 FUQ524326:FUQ524334 GEM524326:GEM524334 GOI524326:GOI524334 GYE524326:GYE524334 HIA524326:HIA524334 HRW524326:HRW524334 IBS524326:IBS524334 ILO524326:ILO524334 IVK524326:IVK524334 JFG524326:JFG524334 JPC524326:JPC524334 JYY524326:JYY524334 KIU524326:KIU524334 KSQ524326:KSQ524334 LCM524326:LCM524334 LMI524326:LMI524334 LWE524326:LWE524334 MGA524326:MGA524334 MPW524326:MPW524334 MZS524326:MZS524334 NJO524326:NJO524334 NTK524326:NTK524334 ODG524326:ODG524334 ONC524326:ONC524334 OWY524326:OWY524334 PGU524326:PGU524334 PQQ524326:PQQ524334 QAM524326:QAM524334 QKI524326:QKI524334 QUE524326:QUE524334 REA524326:REA524334 RNW524326:RNW524334 RXS524326:RXS524334 SHO524326:SHO524334 SRK524326:SRK524334 TBG524326:TBG524334 TLC524326:TLC524334 TUY524326:TUY524334 UEU524326:UEU524334 UOQ524326:UOQ524334 UYM524326:UYM524334 VII524326:VII524334 VSE524326:VSE524334 WCA524326:WCA524334 WLW524326:WLW524334 WVS524326:WVS524334 K589862:K589870 JG589862:JG589870 TC589862:TC589870 ACY589862:ACY589870 AMU589862:AMU589870 AWQ589862:AWQ589870 BGM589862:BGM589870 BQI589862:BQI589870 CAE589862:CAE589870 CKA589862:CKA589870 CTW589862:CTW589870 DDS589862:DDS589870 DNO589862:DNO589870 DXK589862:DXK589870 EHG589862:EHG589870 ERC589862:ERC589870 FAY589862:FAY589870 FKU589862:FKU589870 FUQ589862:FUQ589870 GEM589862:GEM589870 GOI589862:GOI589870 GYE589862:GYE589870 HIA589862:HIA589870 HRW589862:HRW589870 IBS589862:IBS589870 ILO589862:ILO589870 IVK589862:IVK589870 JFG589862:JFG589870 JPC589862:JPC589870 JYY589862:JYY589870 KIU589862:KIU589870 KSQ589862:KSQ589870 LCM589862:LCM589870 LMI589862:LMI589870 LWE589862:LWE589870 MGA589862:MGA589870 MPW589862:MPW589870 MZS589862:MZS589870 NJO589862:NJO589870 NTK589862:NTK589870 ODG589862:ODG589870 ONC589862:ONC589870 OWY589862:OWY589870 PGU589862:PGU589870 PQQ589862:PQQ589870 QAM589862:QAM589870 QKI589862:QKI589870 QUE589862:QUE589870 REA589862:REA589870 RNW589862:RNW589870 RXS589862:RXS589870 SHO589862:SHO589870 SRK589862:SRK589870 TBG589862:TBG589870 TLC589862:TLC589870 TUY589862:TUY589870 UEU589862:UEU589870 UOQ589862:UOQ589870 UYM589862:UYM589870 VII589862:VII589870 VSE589862:VSE589870 WCA589862:WCA589870 WLW589862:WLW589870 WVS589862:WVS589870 K655398:K655406 JG655398:JG655406 TC655398:TC655406 ACY655398:ACY655406 AMU655398:AMU655406 AWQ655398:AWQ655406 BGM655398:BGM655406 BQI655398:BQI655406 CAE655398:CAE655406 CKA655398:CKA655406 CTW655398:CTW655406 DDS655398:DDS655406 DNO655398:DNO655406 DXK655398:DXK655406 EHG655398:EHG655406 ERC655398:ERC655406 FAY655398:FAY655406 FKU655398:FKU655406 FUQ655398:FUQ655406 GEM655398:GEM655406 GOI655398:GOI655406 GYE655398:GYE655406 HIA655398:HIA655406 HRW655398:HRW655406 IBS655398:IBS655406 ILO655398:ILO655406 IVK655398:IVK655406 JFG655398:JFG655406 JPC655398:JPC655406 JYY655398:JYY655406 KIU655398:KIU655406 KSQ655398:KSQ655406 LCM655398:LCM655406 LMI655398:LMI655406 LWE655398:LWE655406 MGA655398:MGA655406 MPW655398:MPW655406 MZS655398:MZS655406 NJO655398:NJO655406 NTK655398:NTK655406 ODG655398:ODG655406 ONC655398:ONC655406 OWY655398:OWY655406 PGU655398:PGU655406 PQQ655398:PQQ655406 QAM655398:QAM655406 QKI655398:QKI655406 QUE655398:QUE655406 REA655398:REA655406 RNW655398:RNW655406 RXS655398:RXS655406 SHO655398:SHO655406 SRK655398:SRK655406 TBG655398:TBG655406 TLC655398:TLC655406 TUY655398:TUY655406 UEU655398:UEU655406 UOQ655398:UOQ655406 UYM655398:UYM655406 VII655398:VII655406 VSE655398:VSE655406 WCA655398:WCA655406 WLW655398:WLW655406 WVS655398:WVS655406 K720934:K720942 JG720934:JG720942 TC720934:TC720942 ACY720934:ACY720942 AMU720934:AMU720942 AWQ720934:AWQ720942 BGM720934:BGM720942 BQI720934:BQI720942 CAE720934:CAE720942 CKA720934:CKA720942 CTW720934:CTW720942 DDS720934:DDS720942 DNO720934:DNO720942 DXK720934:DXK720942 EHG720934:EHG720942 ERC720934:ERC720942 FAY720934:FAY720942 FKU720934:FKU720942 FUQ720934:FUQ720942 GEM720934:GEM720942 GOI720934:GOI720942 GYE720934:GYE720942 HIA720934:HIA720942 HRW720934:HRW720942 IBS720934:IBS720942 ILO720934:ILO720942 IVK720934:IVK720942 JFG720934:JFG720942 JPC720934:JPC720942 JYY720934:JYY720942 KIU720934:KIU720942 KSQ720934:KSQ720942 LCM720934:LCM720942 LMI720934:LMI720942 LWE720934:LWE720942 MGA720934:MGA720942 MPW720934:MPW720942 MZS720934:MZS720942 NJO720934:NJO720942 NTK720934:NTK720942 ODG720934:ODG720942 ONC720934:ONC720942 OWY720934:OWY720942 PGU720934:PGU720942 PQQ720934:PQQ720942 QAM720934:QAM720942 QKI720934:QKI720942 QUE720934:QUE720942 REA720934:REA720942 RNW720934:RNW720942 RXS720934:RXS720942 SHO720934:SHO720942 SRK720934:SRK720942 TBG720934:TBG720942 TLC720934:TLC720942 TUY720934:TUY720942 UEU720934:UEU720942 UOQ720934:UOQ720942 UYM720934:UYM720942 VII720934:VII720942 VSE720934:VSE720942 WCA720934:WCA720942 WLW720934:WLW720942 WVS720934:WVS720942 K786470:K786478 JG786470:JG786478 TC786470:TC786478 ACY786470:ACY786478 AMU786470:AMU786478 AWQ786470:AWQ786478 BGM786470:BGM786478 BQI786470:BQI786478 CAE786470:CAE786478 CKA786470:CKA786478 CTW786470:CTW786478 DDS786470:DDS786478 DNO786470:DNO786478 DXK786470:DXK786478 EHG786470:EHG786478 ERC786470:ERC786478 FAY786470:FAY786478 FKU786470:FKU786478 FUQ786470:FUQ786478 GEM786470:GEM786478 GOI786470:GOI786478 GYE786470:GYE786478 HIA786470:HIA786478 HRW786470:HRW786478 IBS786470:IBS786478 ILO786470:ILO786478 IVK786470:IVK786478 JFG786470:JFG786478 JPC786470:JPC786478 JYY786470:JYY786478 KIU786470:KIU786478 KSQ786470:KSQ786478 LCM786470:LCM786478 LMI786470:LMI786478 LWE786470:LWE786478 MGA786470:MGA786478 MPW786470:MPW786478 MZS786470:MZS786478 NJO786470:NJO786478 NTK786470:NTK786478 ODG786470:ODG786478 ONC786470:ONC786478 OWY786470:OWY786478 PGU786470:PGU786478 PQQ786470:PQQ786478 QAM786470:QAM786478 QKI786470:QKI786478 QUE786470:QUE786478 REA786470:REA786478 RNW786470:RNW786478 RXS786470:RXS786478 SHO786470:SHO786478 SRK786470:SRK786478 TBG786470:TBG786478 TLC786470:TLC786478 TUY786470:TUY786478 UEU786470:UEU786478 UOQ786470:UOQ786478 UYM786470:UYM786478 VII786470:VII786478 VSE786470:VSE786478 WCA786470:WCA786478 WLW786470:WLW786478 WVS786470:WVS786478 K852006:K852014 JG852006:JG852014 TC852006:TC852014 ACY852006:ACY852014 AMU852006:AMU852014 AWQ852006:AWQ852014 BGM852006:BGM852014 BQI852006:BQI852014 CAE852006:CAE852014 CKA852006:CKA852014 CTW852006:CTW852014 DDS852006:DDS852014 DNO852006:DNO852014 DXK852006:DXK852014 EHG852006:EHG852014 ERC852006:ERC852014 FAY852006:FAY852014 FKU852006:FKU852014 FUQ852006:FUQ852014 GEM852006:GEM852014 GOI852006:GOI852014 GYE852006:GYE852014 HIA852006:HIA852014 HRW852006:HRW852014 IBS852006:IBS852014 ILO852006:ILO852014 IVK852006:IVK852014 JFG852006:JFG852014 JPC852006:JPC852014 JYY852006:JYY852014 KIU852006:KIU852014 KSQ852006:KSQ852014 LCM852006:LCM852014 LMI852006:LMI852014 LWE852006:LWE852014 MGA852006:MGA852014 MPW852006:MPW852014 MZS852006:MZS852014 NJO852006:NJO852014 NTK852006:NTK852014 ODG852006:ODG852014 ONC852006:ONC852014 OWY852006:OWY852014 PGU852006:PGU852014 PQQ852006:PQQ852014 QAM852006:QAM852014 QKI852006:QKI852014 QUE852006:QUE852014 REA852006:REA852014 RNW852006:RNW852014 RXS852006:RXS852014 SHO852006:SHO852014 SRK852006:SRK852014 TBG852006:TBG852014 TLC852006:TLC852014 TUY852006:TUY852014 UEU852006:UEU852014 UOQ852006:UOQ852014 UYM852006:UYM852014 VII852006:VII852014 VSE852006:VSE852014 WCA852006:WCA852014 WLW852006:WLW852014 WVS852006:WVS852014 K917542:K917550 JG917542:JG917550 TC917542:TC917550 ACY917542:ACY917550 AMU917542:AMU917550 AWQ917542:AWQ917550 BGM917542:BGM917550 BQI917542:BQI917550 CAE917542:CAE917550 CKA917542:CKA917550 CTW917542:CTW917550 DDS917542:DDS917550 DNO917542:DNO917550 DXK917542:DXK917550 EHG917542:EHG917550 ERC917542:ERC917550 FAY917542:FAY917550 FKU917542:FKU917550 FUQ917542:FUQ917550 GEM917542:GEM917550 GOI917542:GOI917550 GYE917542:GYE917550 HIA917542:HIA917550 HRW917542:HRW917550 IBS917542:IBS917550 ILO917542:ILO917550 IVK917542:IVK917550 JFG917542:JFG917550 JPC917542:JPC917550 JYY917542:JYY917550 KIU917542:KIU917550 KSQ917542:KSQ917550 LCM917542:LCM917550 LMI917542:LMI917550 LWE917542:LWE917550 MGA917542:MGA917550 MPW917542:MPW917550 MZS917542:MZS917550 NJO917542:NJO917550 NTK917542:NTK917550 ODG917542:ODG917550 ONC917542:ONC917550 OWY917542:OWY917550 PGU917542:PGU917550 PQQ917542:PQQ917550 QAM917542:QAM917550 QKI917542:QKI917550 QUE917542:QUE917550 REA917542:REA917550 RNW917542:RNW917550 RXS917542:RXS917550 SHO917542:SHO917550 SRK917542:SRK917550 TBG917542:TBG917550 TLC917542:TLC917550 TUY917542:TUY917550 UEU917542:UEU917550 UOQ917542:UOQ917550 UYM917542:UYM917550 VII917542:VII917550 VSE917542:VSE917550 WCA917542:WCA917550 WLW917542:WLW917550 WVS917542:WVS917550 K983078:K983086 JG983078:JG983086 TC983078:TC983086 ACY983078:ACY983086 AMU983078:AMU983086 AWQ983078:AWQ983086 BGM983078:BGM983086 BQI983078:BQI983086 CAE983078:CAE983086 CKA983078:CKA983086 CTW983078:CTW983086 DDS983078:DDS983086 DNO983078:DNO983086 DXK983078:DXK983086 EHG983078:EHG983086 ERC983078:ERC983086 FAY983078:FAY983086 FKU983078:FKU983086 FUQ983078:FUQ983086 GEM983078:GEM983086 GOI983078:GOI983086 GYE983078:GYE983086 HIA983078:HIA983086 HRW983078:HRW983086 IBS983078:IBS983086 ILO983078:ILO983086 IVK983078:IVK983086 JFG983078:JFG983086 JPC983078:JPC983086 JYY983078:JYY983086 KIU983078:KIU983086 KSQ983078:KSQ983086 LCM983078:LCM983086 LMI983078:LMI983086 LWE983078:LWE983086 MGA983078:MGA983086 MPW983078:MPW983086 MZS983078:MZS983086 NJO983078:NJO983086 NTK983078:NTK983086 ODG983078:ODG983086 ONC983078:ONC983086 OWY983078:OWY983086 PGU983078:PGU983086 PQQ983078:PQQ983086 QAM983078:QAM983086 QKI983078:QKI983086 QUE983078:QUE983086 REA983078:REA983086 RNW983078:RNW983086 RXS983078:RXS983086 SHO983078:SHO983086 SRK983078:SRK983086 TBG983078:TBG983086 TLC983078:TLC983086 TUY983078:TUY983086 UEU983078:UEU983086 UOQ983078:UOQ983086 UYM983078:UYM983086 VII983078:VII983086 VSE983078:VSE983086 WCA983078:WCA983086 WLW983078:WLW983086 WVS983078:WVS983086 K65558:K65562 JG65558:JG65562 TC65558:TC65562 ACY65558:ACY65562 AMU65558:AMU65562 AWQ65558:AWQ65562 BGM65558:BGM65562 BQI65558:BQI65562 CAE65558:CAE65562 CKA65558:CKA65562 CTW65558:CTW65562 DDS65558:DDS65562 DNO65558:DNO65562 DXK65558:DXK65562 EHG65558:EHG65562 ERC65558:ERC65562 FAY65558:FAY65562 FKU65558:FKU65562 FUQ65558:FUQ65562 GEM65558:GEM65562 GOI65558:GOI65562 GYE65558:GYE65562 HIA65558:HIA65562 HRW65558:HRW65562 IBS65558:IBS65562 ILO65558:ILO65562 IVK65558:IVK65562 JFG65558:JFG65562 JPC65558:JPC65562 JYY65558:JYY65562 KIU65558:KIU65562 KSQ65558:KSQ65562 LCM65558:LCM65562 LMI65558:LMI65562 LWE65558:LWE65562 MGA65558:MGA65562 MPW65558:MPW65562 MZS65558:MZS65562 NJO65558:NJO65562 NTK65558:NTK65562 ODG65558:ODG65562 ONC65558:ONC65562 OWY65558:OWY65562 PGU65558:PGU65562 PQQ65558:PQQ65562 QAM65558:QAM65562 QKI65558:QKI65562 QUE65558:QUE65562 REA65558:REA65562 RNW65558:RNW65562 RXS65558:RXS65562 SHO65558:SHO65562 SRK65558:SRK65562 TBG65558:TBG65562 TLC65558:TLC65562 TUY65558:TUY65562 UEU65558:UEU65562 UOQ65558:UOQ65562 UYM65558:UYM65562 VII65558:VII65562 VSE65558:VSE65562 WCA65558:WCA65562 WLW65558:WLW65562 WVS65558:WVS65562 K131094:K131098 JG131094:JG131098 TC131094:TC131098 ACY131094:ACY131098 AMU131094:AMU131098 AWQ131094:AWQ131098 BGM131094:BGM131098 BQI131094:BQI131098 CAE131094:CAE131098 CKA131094:CKA131098 CTW131094:CTW131098 DDS131094:DDS131098 DNO131094:DNO131098 DXK131094:DXK131098 EHG131094:EHG131098 ERC131094:ERC131098 FAY131094:FAY131098 FKU131094:FKU131098 FUQ131094:FUQ131098 GEM131094:GEM131098 GOI131094:GOI131098 GYE131094:GYE131098 HIA131094:HIA131098 HRW131094:HRW131098 IBS131094:IBS131098 ILO131094:ILO131098 IVK131094:IVK131098 JFG131094:JFG131098 JPC131094:JPC131098 JYY131094:JYY131098 KIU131094:KIU131098 KSQ131094:KSQ131098 LCM131094:LCM131098 LMI131094:LMI131098 LWE131094:LWE131098 MGA131094:MGA131098 MPW131094:MPW131098 MZS131094:MZS131098 NJO131094:NJO131098 NTK131094:NTK131098 ODG131094:ODG131098 ONC131094:ONC131098 OWY131094:OWY131098 PGU131094:PGU131098 PQQ131094:PQQ131098 QAM131094:QAM131098 QKI131094:QKI131098 QUE131094:QUE131098 REA131094:REA131098 RNW131094:RNW131098 RXS131094:RXS131098 SHO131094:SHO131098 SRK131094:SRK131098 TBG131094:TBG131098 TLC131094:TLC131098 TUY131094:TUY131098 UEU131094:UEU131098 UOQ131094:UOQ131098 UYM131094:UYM131098 VII131094:VII131098 VSE131094:VSE131098 WCA131094:WCA131098 WLW131094:WLW131098 WVS131094:WVS131098 K196630:K196634 JG196630:JG196634 TC196630:TC196634 ACY196630:ACY196634 AMU196630:AMU196634 AWQ196630:AWQ196634 BGM196630:BGM196634 BQI196630:BQI196634 CAE196630:CAE196634 CKA196630:CKA196634 CTW196630:CTW196634 DDS196630:DDS196634 DNO196630:DNO196634 DXK196630:DXK196634 EHG196630:EHG196634 ERC196630:ERC196634 FAY196630:FAY196634 FKU196630:FKU196634 FUQ196630:FUQ196634 GEM196630:GEM196634 GOI196630:GOI196634 GYE196630:GYE196634 HIA196630:HIA196634 HRW196630:HRW196634 IBS196630:IBS196634 ILO196630:ILO196634 IVK196630:IVK196634 JFG196630:JFG196634 JPC196630:JPC196634 JYY196630:JYY196634 KIU196630:KIU196634 KSQ196630:KSQ196634 LCM196630:LCM196634 LMI196630:LMI196634 LWE196630:LWE196634 MGA196630:MGA196634 MPW196630:MPW196634 MZS196630:MZS196634 NJO196630:NJO196634 NTK196630:NTK196634 ODG196630:ODG196634 ONC196630:ONC196634 OWY196630:OWY196634 PGU196630:PGU196634 PQQ196630:PQQ196634 QAM196630:QAM196634 QKI196630:QKI196634 QUE196630:QUE196634 REA196630:REA196634 RNW196630:RNW196634 RXS196630:RXS196634 SHO196630:SHO196634 SRK196630:SRK196634 TBG196630:TBG196634 TLC196630:TLC196634 TUY196630:TUY196634 UEU196630:UEU196634 UOQ196630:UOQ196634 UYM196630:UYM196634 VII196630:VII196634 VSE196630:VSE196634 WCA196630:WCA196634 WLW196630:WLW196634 WVS196630:WVS196634 K262166:K262170 JG262166:JG262170 TC262166:TC262170 ACY262166:ACY262170 AMU262166:AMU262170 AWQ262166:AWQ262170 BGM262166:BGM262170 BQI262166:BQI262170 CAE262166:CAE262170 CKA262166:CKA262170 CTW262166:CTW262170 DDS262166:DDS262170 DNO262166:DNO262170 DXK262166:DXK262170 EHG262166:EHG262170 ERC262166:ERC262170 FAY262166:FAY262170 FKU262166:FKU262170 FUQ262166:FUQ262170 GEM262166:GEM262170 GOI262166:GOI262170 GYE262166:GYE262170 HIA262166:HIA262170 HRW262166:HRW262170 IBS262166:IBS262170 ILO262166:ILO262170 IVK262166:IVK262170 JFG262166:JFG262170 JPC262166:JPC262170 JYY262166:JYY262170 KIU262166:KIU262170 KSQ262166:KSQ262170 LCM262166:LCM262170 LMI262166:LMI262170 LWE262166:LWE262170 MGA262166:MGA262170 MPW262166:MPW262170 MZS262166:MZS262170 NJO262166:NJO262170 NTK262166:NTK262170 ODG262166:ODG262170 ONC262166:ONC262170 OWY262166:OWY262170 PGU262166:PGU262170 PQQ262166:PQQ262170 QAM262166:QAM262170 QKI262166:QKI262170 QUE262166:QUE262170 REA262166:REA262170 RNW262166:RNW262170 RXS262166:RXS262170 SHO262166:SHO262170 SRK262166:SRK262170 TBG262166:TBG262170 TLC262166:TLC262170 TUY262166:TUY262170 UEU262166:UEU262170 UOQ262166:UOQ262170 UYM262166:UYM262170 VII262166:VII262170 VSE262166:VSE262170 WCA262166:WCA262170 WLW262166:WLW262170 WVS262166:WVS262170 K327702:K327706 JG327702:JG327706 TC327702:TC327706 ACY327702:ACY327706 AMU327702:AMU327706 AWQ327702:AWQ327706 BGM327702:BGM327706 BQI327702:BQI327706 CAE327702:CAE327706 CKA327702:CKA327706 CTW327702:CTW327706 DDS327702:DDS327706 DNO327702:DNO327706 DXK327702:DXK327706 EHG327702:EHG327706 ERC327702:ERC327706 FAY327702:FAY327706 FKU327702:FKU327706 FUQ327702:FUQ327706 GEM327702:GEM327706 GOI327702:GOI327706 GYE327702:GYE327706 HIA327702:HIA327706 HRW327702:HRW327706 IBS327702:IBS327706 ILO327702:ILO327706 IVK327702:IVK327706 JFG327702:JFG327706 JPC327702:JPC327706 JYY327702:JYY327706 KIU327702:KIU327706 KSQ327702:KSQ327706 LCM327702:LCM327706 LMI327702:LMI327706 LWE327702:LWE327706 MGA327702:MGA327706 MPW327702:MPW327706 MZS327702:MZS327706 NJO327702:NJO327706 NTK327702:NTK327706 ODG327702:ODG327706 ONC327702:ONC327706 OWY327702:OWY327706 PGU327702:PGU327706 PQQ327702:PQQ327706 QAM327702:QAM327706 QKI327702:QKI327706 QUE327702:QUE327706 REA327702:REA327706 RNW327702:RNW327706 RXS327702:RXS327706 SHO327702:SHO327706 SRK327702:SRK327706 TBG327702:TBG327706 TLC327702:TLC327706 TUY327702:TUY327706 UEU327702:UEU327706 UOQ327702:UOQ327706 UYM327702:UYM327706 VII327702:VII327706 VSE327702:VSE327706 WCA327702:WCA327706 WLW327702:WLW327706 WVS327702:WVS327706 K393238:K393242 JG393238:JG393242 TC393238:TC393242 ACY393238:ACY393242 AMU393238:AMU393242 AWQ393238:AWQ393242 BGM393238:BGM393242 BQI393238:BQI393242 CAE393238:CAE393242 CKA393238:CKA393242 CTW393238:CTW393242 DDS393238:DDS393242 DNO393238:DNO393242 DXK393238:DXK393242 EHG393238:EHG393242 ERC393238:ERC393242 FAY393238:FAY393242 FKU393238:FKU393242 FUQ393238:FUQ393242 GEM393238:GEM393242 GOI393238:GOI393242 GYE393238:GYE393242 HIA393238:HIA393242 HRW393238:HRW393242 IBS393238:IBS393242 ILO393238:ILO393242 IVK393238:IVK393242 JFG393238:JFG393242 JPC393238:JPC393242 JYY393238:JYY393242 KIU393238:KIU393242 KSQ393238:KSQ393242 LCM393238:LCM393242 LMI393238:LMI393242 LWE393238:LWE393242 MGA393238:MGA393242 MPW393238:MPW393242 MZS393238:MZS393242 NJO393238:NJO393242 NTK393238:NTK393242 ODG393238:ODG393242 ONC393238:ONC393242 OWY393238:OWY393242 PGU393238:PGU393242 PQQ393238:PQQ393242 QAM393238:QAM393242 QKI393238:QKI393242 QUE393238:QUE393242 REA393238:REA393242 RNW393238:RNW393242 RXS393238:RXS393242 SHO393238:SHO393242 SRK393238:SRK393242 TBG393238:TBG393242 TLC393238:TLC393242 TUY393238:TUY393242 UEU393238:UEU393242 UOQ393238:UOQ393242 UYM393238:UYM393242 VII393238:VII393242 VSE393238:VSE393242 WCA393238:WCA393242 WLW393238:WLW393242 WVS393238:WVS393242 K458774:K458778 JG458774:JG458778 TC458774:TC458778 ACY458774:ACY458778 AMU458774:AMU458778 AWQ458774:AWQ458778 BGM458774:BGM458778 BQI458774:BQI458778 CAE458774:CAE458778 CKA458774:CKA458778 CTW458774:CTW458778 DDS458774:DDS458778 DNO458774:DNO458778 DXK458774:DXK458778 EHG458774:EHG458778 ERC458774:ERC458778 FAY458774:FAY458778 FKU458774:FKU458778 FUQ458774:FUQ458778 GEM458774:GEM458778 GOI458774:GOI458778 GYE458774:GYE458778 HIA458774:HIA458778 HRW458774:HRW458778 IBS458774:IBS458778 ILO458774:ILO458778 IVK458774:IVK458778 JFG458774:JFG458778 JPC458774:JPC458778 JYY458774:JYY458778 KIU458774:KIU458778 KSQ458774:KSQ458778 LCM458774:LCM458778 LMI458774:LMI458778 LWE458774:LWE458778 MGA458774:MGA458778 MPW458774:MPW458778 MZS458774:MZS458778 NJO458774:NJO458778 NTK458774:NTK458778 ODG458774:ODG458778 ONC458774:ONC458778 OWY458774:OWY458778 PGU458774:PGU458778 PQQ458774:PQQ458778 QAM458774:QAM458778 QKI458774:QKI458778 QUE458774:QUE458778 REA458774:REA458778 RNW458774:RNW458778 RXS458774:RXS458778 SHO458774:SHO458778 SRK458774:SRK458778 TBG458774:TBG458778 TLC458774:TLC458778 TUY458774:TUY458778 UEU458774:UEU458778 UOQ458774:UOQ458778 UYM458774:UYM458778 VII458774:VII458778 VSE458774:VSE458778 WCA458774:WCA458778 WLW458774:WLW458778 WVS458774:WVS458778 K524310:K524314 JG524310:JG524314 TC524310:TC524314 ACY524310:ACY524314 AMU524310:AMU524314 AWQ524310:AWQ524314 BGM524310:BGM524314 BQI524310:BQI524314 CAE524310:CAE524314 CKA524310:CKA524314 CTW524310:CTW524314 DDS524310:DDS524314 DNO524310:DNO524314 DXK524310:DXK524314 EHG524310:EHG524314 ERC524310:ERC524314 FAY524310:FAY524314 FKU524310:FKU524314 FUQ524310:FUQ524314 GEM524310:GEM524314 GOI524310:GOI524314 GYE524310:GYE524314 HIA524310:HIA524314 HRW524310:HRW524314 IBS524310:IBS524314 ILO524310:ILO524314 IVK524310:IVK524314 JFG524310:JFG524314 JPC524310:JPC524314 JYY524310:JYY524314 KIU524310:KIU524314 KSQ524310:KSQ524314 LCM524310:LCM524314 LMI524310:LMI524314 LWE524310:LWE524314 MGA524310:MGA524314 MPW524310:MPW524314 MZS524310:MZS524314 NJO524310:NJO524314 NTK524310:NTK524314 ODG524310:ODG524314 ONC524310:ONC524314 OWY524310:OWY524314 PGU524310:PGU524314 PQQ524310:PQQ524314 QAM524310:QAM524314 QKI524310:QKI524314 QUE524310:QUE524314 REA524310:REA524314 RNW524310:RNW524314 RXS524310:RXS524314 SHO524310:SHO524314 SRK524310:SRK524314 TBG524310:TBG524314 TLC524310:TLC524314 TUY524310:TUY524314 UEU524310:UEU524314 UOQ524310:UOQ524314 UYM524310:UYM524314 VII524310:VII524314 VSE524310:VSE524314 WCA524310:WCA524314 WLW524310:WLW524314 WVS524310:WVS524314 K589846:K589850 JG589846:JG589850 TC589846:TC589850 ACY589846:ACY589850 AMU589846:AMU589850 AWQ589846:AWQ589850 BGM589846:BGM589850 BQI589846:BQI589850 CAE589846:CAE589850 CKA589846:CKA589850 CTW589846:CTW589850 DDS589846:DDS589850 DNO589846:DNO589850 DXK589846:DXK589850 EHG589846:EHG589850 ERC589846:ERC589850 FAY589846:FAY589850 FKU589846:FKU589850 FUQ589846:FUQ589850 GEM589846:GEM589850 GOI589846:GOI589850 GYE589846:GYE589850 HIA589846:HIA589850 HRW589846:HRW589850 IBS589846:IBS589850 ILO589846:ILO589850 IVK589846:IVK589850 JFG589846:JFG589850 JPC589846:JPC589850 JYY589846:JYY589850 KIU589846:KIU589850 KSQ589846:KSQ589850 LCM589846:LCM589850 LMI589846:LMI589850 LWE589846:LWE589850 MGA589846:MGA589850 MPW589846:MPW589850 MZS589846:MZS589850 NJO589846:NJO589850 NTK589846:NTK589850 ODG589846:ODG589850 ONC589846:ONC589850 OWY589846:OWY589850 PGU589846:PGU589850 PQQ589846:PQQ589850 QAM589846:QAM589850 QKI589846:QKI589850 QUE589846:QUE589850 REA589846:REA589850 RNW589846:RNW589850 RXS589846:RXS589850 SHO589846:SHO589850 SRK589846:SRK589850 TBG589846:TBG589850 TLC589846:TLC589850 TUY589846:TUY589850 UEU589846:UEU589850 UOQ589846:UOQ589850 UYM589846:UYM589850 VII589846:VII589850 VSE589846:VSE589850 WCA589846:WCA589850 WLW589846:WLW589850 WVS589846:WVS589850 K655382:K655386 JG655382:JG655386 TC655382:TC655386 ACY655382:ACY655386 AMU655382:AMU655386 AWQ655382:AWQ655386 BGM655382:BGM655386 BQI655382:BQI655386 CAE655382:CAE655386 CKA655382:CKA655386 CTW655382:CTW655386 DDS655382:DDS655386 DNO655382:DNO655386 DXK655382:DXK655386 EHG655382:EHG655386 ERC655382:ERC655386 FAY655382:FAY655386 FKU655382:FKU655386 FUQ655382:FUQ655386 GEM655382:GEM655386 GOI655382:GOI655386 GYE655382:GYE655386 HIA655382:HIA655386 HRW655382:HRW655386 IBS655382:IBS655386 ILO655382:ILO655386 IVK655382:IVK655386 JFG655382:JFG655386 JPC655382:JPC655386 JYY655382:JYY655386 KIU655382:KIU655386 KSQ655382:KSQ655386 LCM655382:LCM655386 LMI655382:LMI655386 LWE655382:LWE655386 MGA655382:MGA655386 MPW655382:MPW655386 MZS655382:MZS655386 NJO655382:NJO655386 NTK655382:NTK655386 ODG655382:ODG655386 ONC655382:ONC655386 OWY655382:OWY655386 PGU655382:PGU655386 PQQ655382:PQQ655386 QAM655382:QAM655386 QKI655382:QKI655386 QUE655382:QUE655386 REA655382:REA655386 RNW655382:RNW655386 RXS655382:RXS655386 SHO655382:SHO655386 SRK655382:SRK655386 TBG655382:TBG655386 TLC655382:TLC655386 TUY655382:TUY655386 UEU655382:UEU655386 UOQ655382:UOQ655386 UYM655382:UYM655386 VII655382:VII655386 VSE655382:VSE655386 WCA655382:WCA655386 WLW655382:WLW655386 WVS655382:WVS655386 K720918:K720922 JG720918:JG720922 TC720918:TC720922 ACY720918:ACY720922 AMU720918:AMU720922 AWQ720918:AWQ720922 BGM720918:BGM720922 BQI720918:BQI720922 CAE720918:CAE720922 CKA720918:CKA720922 CTW720918:CTW720922 DDS720918:DDS720922 DNO720918:DNO720922 DXK720918:DXK720922 EHG720918:EHG720922 ERC720918:ERC720922 FAY720918:FAY720922 FKU720918:FKU720922 FUQ720918:FUQ720922 GEM720918:GEM720922 GOI720918:GOI720922 GYE720918:GYE720922 HIA720918:HIA720922 HRW720918:HRW720922 IBS720918:IBS720922 ILO720918:ILO720922 IVK720918:IVK720922 JFG720918:JFG720922 JPC720918:JPC720922 JYY720918:JYY720922 KIU720918:KIU720922 KSQ720918:KSQ720922 LCM720918:LCM720922 LMI720918:LMI720922 LWE720918:LWE720922 MGA720918:MGA720922 MPW720918:MPW720922 MZS720918:MZS720922 NJO720918:NJO720922 NTK720918:NTK720922 ODG720918:ODG720922 ONC720918:ONC720922 OWY720918:OWY720922 PGU720918:PGU720922 PQQ720918:PQQ720922 QAM720918:QAM720922 QKI720918:QKI720922 QUE720918:QUE720922 REA720918:REA720922 RNW720918:RNW720922 RXS720918:RXS720922 SHO720918:SHO720922 SRK720918:SRK720922 TBG720918:TBG720922 TLC720918:TLC720922 TUY720918:TUY720922 UEU720918:UEU720922 UOQ720918:UOQ720922 UYM720918:UYM720922 VII720918:VII720922 VSE720918:VSE720922 WCA720918:WCA720922 WLW720918:WLW720922 WVS720918:WVS720922 K786454:K786458 JG786454:JG786458 TC786454:TC786458 ACY786454:ACY786458 AMU786454:AMU786458 AWQ786454:AWQ786458 BGM786454:BGM786458 BQI786454:BQI786458 CAE786454:CAE786458 CKA786454:CKA786458 CTW786454:CTW786458 DDS786454:DDS786458 DNO786454:DNO786458 DXK786454:DXK786458 EHG786454:EHG786458 ERC786454:ERC786458 FAY786454:FAY786458 FKU786454:FKU786458 FUQ786454:FUQ786458 GEM786454:GEM786458 GOI786454:GOI786458 GYE786454:GYE786458 HIA786454:HIA786458 HRW786454:HRW786458 IBS786454:IBS786458 ILO786454:ILO786458 IVK786454:IVK786458 JFG786454:JFG786458 JPC786454:JPC786458 JYY786454:JYY786458 KIU786454:KIU786458 KSQ786454:KSQ786458 LCM786454:LCM786458 LMI786454:LMI786458 LWE786454:LWE786458 MGA786454:MGA786458 MPW786454:MPW786458 MZS786454:MZS786458 NJO786454:NJO786458 NTK786454:NTK786458 ODG786454:ODG786458 ONC786454:ONC786458 OWY786454:OWY786458 PGU786454:PGU786458 PQQ786454:PQQ786458 QAM786454:QAM786458 QKI786454:QKI786458 QUE786454:QUE786458 REA786454:REA786458 RNW786454:RNW786458 RXS786454:RXS786458 SHO786454:SHO786458 SRK786454:SRK786458 TBG786454:TBG786458 TLC786454:TLC786458 TUY786454:TUY786458 UEU786454:UEU786458 UOQ786454:UOQ786458 UYM786454:UYM786458 VII786454:VII786458 VSE786454:VSE786458 WCA786454:WCA786458 WLW786454:WLW786458 WVS786454:WVS786458 K851990:K851994 JG851990:JG851994 TC851990:TC851994 ACY851990:ACY851994 AMU851990:AMU851994 AWQ851990:AWQ851994 BGM851990:BGM851994 BQI851990:BQI851994 CAE851990:CAE851994 CKA851990:CKA851994 CTW851990:CTW851994 DDS851990:DDS851994 DNO851990:DNO851994 DXK851990:DXK851994 EHG851990:EHG851994 ERC851990:ERC851994 FAY851990:FAY851994 FKU851990:FKU851994 FUQ851990:FUQ851994 GEM851990:GEM851994 GOI851990:GOI851994 GYE851990:GYE851994 HIA851990:HIA851994 HRW851990:HRW851994 IBS851990:IBS851994 ILO851990:ILO851994 IVK851990:IVK851994 JFG851990:JFG851994 JPC851990:JPC851994 JYY851990:JYY851994 KIU851990:KIU851994 KSQ851990:KSQ851994 LCM851990:LCM851994 LMI851990:LMI851994 LWE851990:LWE851994 MGA851990:MGA851994 MPW851990:MPW851994 MZS851990:MZS851994 NJO851990:NJO851994 NTK851990:NTK851994 ODG851990:ODG851994 ONC851990:ONC851994 OWY851990:OWY851994 PGU851990:PGU851994 PQQ851990:PQQ851994 QAM851990:QAM851994 QKI851990:QKI851994 QUE851990:QUE851994 REA851990:REA851994 RNW851990:RNW851994 RXS851990:RXS851994 SHO851990:SHO851994 SRK851990:SRK851994 TBG851990:TBG851994 TLC851990:TLC851994 TUY851990:TUY851994 UEU851990:UEU851994 UOQ851990:UOQ851994 UYM851990:UYM851994 VII851990:VII851994 VSE851990:VSE851994 WCA851990:WCA851994 WLW851990:WLW851994 WVS851990:WVS851994 K917526:K917530 JG917526:JG917530 TC917526:TC917530 ACY917526:ACY917530 AMU917526:AMU917530 AWQ917526:AWQ917530 BGM917526:BGM917530 BQI917526:BQI917530 CAE917526:CAE917530 CKA917526:CKA917530 CTW917526:CTW917530 DDS917526:DDS917530 DNO917526:DNO917530 DXK917526:DXK917530 EHG917526:EHG917530 ERC917526:ERC917530 FAY917526:FAY917530 FKU917526:FKU917530 FUQ917526:FUQ917530 GEM917526:GEM917530 GOI917526:GOI917530 GYE917526:GYE917530 HIA917526:HIA917530 HRW917526:HRW917530 IBS917526:IBS917530 ILO917526:ILO917530 IVK917526:IVK917530 JFG917526:JFG917530 JPC917526:JPC917530 JYY917526:JYY917530 KIU917526:KIU917530 KSQ917526:KSQ917530 LCM917526:LCM917530 LMI917526:LMI917530 LWE917526:LWE917530 MGA917526:MGA917530 MPW917526:MPW917530 MZS917526:MZS917530 NJO917526:NJO917530 NTK917526:NTK917530 ODG917526:ODG917530 ONC917526:ONC917530 OWY917526:OWY917530 PGU917526:PGU917530 PQQ917526:PQQ917530 QAM917526:QAM917530 QKI917526:QKI917530 QUE917526:QUE917530 REA917526:REA917530 RNW917526:RNW917530 RXS917526:RXS917530 SHO917526:SHO917530 SRK917526:SRK917530 TBG917526:TBG917530 TLC917526:TLC917530 TUY917526:TUY917530 UEU917526:UEU917530 UOQ917526:UOQ917530 UYM917526:UYM917530 VII917526:VII917530 VSE917526:VSE917530 WCA917526:WCA917530 WLW917526:WLW917530 WVS917526:WVS917530 K983062:K983066 JG983062:JG983066 TC983062:TC983066 ACY983062:ACY983066 AMU983062:AMU983066 AWQ983062:AWQ983066 BGM983062:BGM983066 BQI983062:BQI983066 CAE983062:CAE983066 CKA983062:CKA983066 CTW983062:CTW983066 DDS983062:DDS983066 DNO983062:DNO983066 DXK983062:DXK983066 EHG983062:EHG983066 ERC983062:ERC983066 FAY983062:FAY983066 FKU983062:FKU983066 FUQ983062:FUQ983066 GEM983062:GEM983066 GOI983062:GOI983066 GYE983062:GYE983066 HIA983062:HIA983066 HRW983062:HRW983066 IBS983062:IBS983066 ILO983062:ILO983066 IVK983062:IVK983066 JFG983062:JFG983066 JPC983062:JPC983066 JYY983062:JYY983066 KIU983062:KIU983066 KSQ983062:KSQ983066 LCM983062:LCM983066 LMI983062:LMI983066 LWE983062:LWE983066 MGA983062:MGA983066 MPW983062:MPW983066 MZS983062:MZS983066 NJO983062:NJO983066 NTK983062:NTK983066 ODG983062:ODG983066 ONC983062:ONC983066 OWY983062:OWY983066 PGU983062:PGU983066 PQQ983062:PQQ983066 QAM983062:QAM983066 QKI983062:QKI983066 QUE983062:QUE983066 REA983062:REA983066 RNW983062:RNW983066 RXS983062:RXS983066 SHO983062:SHO983066 SRK983062:SRK983066 TBG983062:TBG983066 TLC983062:TLC983066 TUY983062:TUY983066 UEU983062:UEU983066 UOQ983062:UOQ983066 UYM983062:UYM983066 VII983062:VII983066 VSE983062:VSE983066 WCA983062:WCA983066 WLW983062:WLW983066 WVS983062:WVS983066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8">
      <formula1>$O$49:$R$49</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31">
      <formula1>$P$40:$Q$40</formula1>
    </dataValidation>
    <dataValidation type="list" allowBlank="1" showInputMessage="1" showErrorMessage="1" sqref="WVQ983030 WLU983030 WBY983030 VSC983030 VIG983030 UYK983030 UOO983030 UES983030 TUW983030 TLA983030 TBE983030 SRI983030 SHM983030 RXQ983030 RNU983030 RDY983030 QUC983030 QKG983030 QAK983030 PQO983030 PGS983030 OWW983030 ONA983030 ODE983030 NTI983030 NJM983030 MZQ983030 MPU983030 MFY983030 LWC983030 LMG983030 LCK983030 KSO983030 KIS983030 JYW983030 JPA983030 JFE983030 IVI983030 ILM983030 IBQ983030 HRU983030 HHY983030 GYC983030 GOG983030 GEK983030 FUO983030 FKS983030 FAW983030 ERA983030 EHE983030 DXI983030 DNM983030 DDQ983030 CTU983030 CJY983030 CAC983030 BQG983030 BGK983030 AWO983030 AMS983030 ACW983030 TA983030 JE983030 H983030:I983030 WVQ917494 WLU917494 WBY917494 VSC917494 VIG917494 UYK917494 UOO917494 UES917494 TUW917494 TLA917494 TBE917494 SRI917494 SHM917494 RXQ917494 RNU917494 RDY917494 QUC917494 QKG917494 QAK917494 PQO917494 PGS917494 OWW917494 ONA917494 ODE917494 NTI917494 NJM917494 MZQ917494 MPU917494 MFY917494 LWC917494 LMG917494 LCK917494 KSO917494 KIS917494 JYW917494 JPA917494 JFE917494 IVI917494 ILM917494 IBQ917494 HRU917494 HHY917494 GYC917494 GOG917494 GEK917494 FUO917494 FKS917494 FAW917494 ERA917494 EHE917494 DXI917494 DNM917494 DDQ917494 CTU917494 CJY917494 CAC917494 BQG917494 BGK917494 AWO917494 AMS917494 ACW917494 TA917494 JE917494 H917494:I917494 WVQ851958 WLU851958 WBY851958 VSC851958 VIG851958 UYK851958 UOO851958 UES851958 TUW851958 TLA851958 TBE851958 SRI851958 SHM851958 RXQ851958 RNU851958 RDY851958 QUC851958 QKG851958 QAK851958 PQO851958 PGS851958 OWW851958 ONA851958 ODE851958 NTI851958 NJM851958 MZQ851958 MPU851958 MFY851958 LWC851958 LMG851958 LCK851958 KSO851958 KIS851958 JYW851958 JPA851958 JFE851958 IVI851958 ILM851958 IBQ851958 HRU851958 HHY851958 GYC851958 GOG851958 GEK851958 FUO851958 FKS851958 FAW851958 ERA851958 EHE851958 DXI851958 DNM851958 DDQ851958 CTU851958 CJY851958 CAC851958 BQG851958 BGK851958 AWO851958 AMS851958 ACW851958 TA851958 JE851958 H851958:I851958 WVQ786422 WLU786422 WBY786422 VSC786422 VIG786422 UYK786422 UOO786422 UES786422 TUW786422 TLA786422 TBE786422 SRI786422 SHM786422 RXQ786422 RNU786422 RDY786422 QUC786422 QKG786422 QAK786422 PQO786422 PGS786422 OWW786422 ONA786422 ODE786422 NTI786422 NJM786422 MZQ786422 MPU786422 MFY786422 LWC786422 LMG786422 LCK786422 KSO786422 KIS786422 JYW786422 JPA786422 JFE786422 IVI786422 ILM786422 IBQ786422 HRU786422 HHY786422 GYC786422 GOG786422 GEK786422 FUO786422 FKS786422 FAW786422 ERA786422 EHE786422 DXI786422 DNM786422 DDQ786422 CTU786422 CJY786422 CAC786422 BQG786422 BGK786422 AWO786422 AMS786422 ACW786422 TA786422 JE786422 H786422:I786422 WVQ720886 WLU720886 WBY720886 VSC720886 VIG720886 UYK720886 UOO720886 UES720886 TUW720886 TLA720886 TBE720886 SRI720886 SHM720886 RXQ720886 RNU720886 RDY720886 QUC720886 QKG720886 QAK720886 PQO720886 PGS720886 OWW720886 ONA720886 ODE720886 NTI720886 NJM720886 MZQ720886 MPU720886 MFY720886 LWC720886 LMG720886 LCK720886 KSO720886 KIS720886 JYW720886 JPA720886 JFE720886 IVI720886 ILM720886 IBQ720886 HRU720886 HHY720886 GYC720886 GOG720886 GEK720886 FUO720886 FKS720886 FAW720886 ERA720886 EHE720886 DXI720886 DNM720886 DDQ720886 CTU720886 CJY720886 CAC720886 BQG720886 BGK720886 AWO720886 AMS720886 ACW720886 TA720886 JE720886 H720886:I720886 WVQ655350 WLU655350 WBY655350 VSC655350 VIG655350 UYK655350 UOO655350 UES655350 TUW655350 TLA655350 TBE655350 SRI655350 SHM655350 RXQ655350 RNU655350 RDY655350 QUC655350 QKG655350 QAK655350 PQO655350 PGS655350 OWW655350 ONA655350 ODE655350 NTI655350 NJM655350 MZQ655350 MPU655350 MFY655350 LWC655350 LMG655350 LCK655350 KSO655350 KIS655350 JYW655350 JPA655350 JFE655350 IVI655350 ILM655350 IBQ655350 HRU655350 HHY655350 GYC655350 GOG655350 GEK655350 FUO655350 FKS655350 FAW655350 ERA655350 EHE655350 DXI655350 DNM655350 DDQ655350 CTU655350 CJY655350 CAC655350 BQG655350 BGK655350 AWO655350 AMS655350 ACW655350 TA655350 JE655350 H655350:I655350 WVQ589814 WLU589814 WBY589814 VSC589814 VIG589814 UYK589814 UOO589814 UES589814 TUW589814 TLA589814 TBE589814 SRI589814 SHM589814 RXQ589814 RNU589814 RDY589814 QUC589814 QKG589814 QAK589814 PQO589814 PGS589814 OWW589814 ONA589814 ODE589814 NTI589814 NJM589814 MZQ589814 MPU589814 MFY589814 LWC589814 LMG589814 LCK589814 KSO589814 KIS589814 JYW589814 JPA589814 JFE589814 IVI589814 ILM589814 IBQ589814 HRU589814 HHY589814 GYC589814 GOG589814 GEK589814 FUO589814 FKS589814 FAW589814 ERA589814 EHE589814 DXI589814 DNM589814 DDQ589814 CTU589814 CJY589814 CAC589814 BQG589814 BGK589814 AWO589814 AMS589814 ACW589814 TA589814 JE589814 H589814:I589814 WVQ524278 WLU524278 WBY524278 VSC524278 VIG524278 UYK524278 UOO524278 UES524278 TUW524278 TLA524278 TBE524278 SRI524278 SHM524278 RXQ524278 RNU524278 RDY524278 QUC524278 QKG524278 QAK524278 PQO524278 PGS524278 OWW524278 ONA524278 ODE524278 NTI524278 NJM524278 MZQ524278 MPU524278 MFY524278 LWC524278 LMG524278 LCK524278 KSO524278 KIS524278 JYW524278 JPA524278 JFE524278 IVI524278 ILM524278 IBQ524278 HRU524278 HHY524278 GYC524278 GOG524278 GEK524278 FUO524278 FKS524278 FAW524278 ERA524278 EHE524278 DXI524278 DNM524278 DDQ524278 CTU524278 CJY524278 CAC524278 BQG524278 BGK524278 AWO524278 AMS524278 ACW524278 TA524278 JE524278 H524278:I524278 WVQ458742 WLU458742 WBY458742 VSC458742 VIG458742 UYK458742 UOO458742 UES458742 TUW458742 TLA458742 TBE458742 SRI458742 SHM458742 RXQ458742 RNU458742 RDY458742 QUC458742 QKG458742 QAK458742 PQO458742 PGS458742 OWW458742 ONA458742 ODE458742 NTI458742 NJM458742 MZQ458742 MPU458742 MFY458742 LWC458742 LMG458742 LCK458742 KSO458742 KIS458742 JYW458742 JPA458742 JFE458742 IVI458742 ILM458742 IBQ458742 HRU458742 HHY458742 GYC458742 GOG458742 GEK458742 FUO458742 FKS458742 FAW458742 ERA458742 EHE458742 DXI458742 DNM458742 DDQ458742 CTU458742 CJY458742 CAC458742 BQG458742 BGK458742 AWO458742 AMS458742 ACW458742 TA458742 JE458742 H458742:I458742 WVQ393206 WLU393206 WBY393206 VSC393206 VIG393206 UYK393206 UOO393206 UES393206 TUW393206 TLA393206 TBE393206 SRI393206 SHM393206 RXQ393206 RNU393206 RDY393206 QUC393206 QKG393206 QAK393206 PQO393206 PGS393206 OWW393206 ONA393206 ODE393206 NTI393206 NJM393206 MZQ393206 MPU393206 MFY393206 LWC393206 LMG393206 LCK393206 KSO393206 KIS393206 JYW393206 JPA393206 JFE393206 IVI393206 ILM393206 IBQ393206 HRU393206 HHY393206 GYC393206 GOG393206 GEK393206 FUO393206 FKS393206 FAW393206 ERA393206 EHE393206 DXI393206 DNM393206 DDQ393206 CTU393206 CJY393206 CAC393206 BQG393206 BGK393206 AWO393206 AMS393206 ACW393206 TA393206 JE393206 H393206:I393206 WVQ327670 WLU327670 WBY327670 VSC327670 VIG327670 UYK327670 UOO327670 UES327670 TUW327670 TLA327670 TBE327670 SRI327670 SHM327670 RXQ327670 RNU327670 RDY327670 QUC327670 QKG327670 QAK327670 PQO327670 PGS327670 OWW327670 ONA327670 ODE327670 NTI327670 NJM327670 MZQ327670 MPU327670 MFY327670 LWC327670 LMG327670 LCK327670 KSO327670 KIS327670 JYW327670 JPA327670 JFE327670 IVI327670 ILM327670 IBQ327670 HRU327670 HHY327670 GYC327670 GOG327670 GEK327670 FUO327670 FKS327670 FAW327670 ERA327670 EHE327670 DXI327670 DNM327670 DDQ327670 CTU327670 CJY327670 CAC327670 BQG327670 BGK327670 AWO327670 AMS327670 ACW327670 TA327670 JE327670 H327670:I327670 WVQ262134 WLU262134 WBY262134 VSC262134 VIG262134 UYK262134 UOO262134 UES262134 TUW262134 TLA262134 TBE262134 SRI262134 SHM262134 RXQ262134 RNU262134 RDY262134 QUC262134 QKG262134 QAK262134 PQO262134 PGS262134 OWW262134 ONA262134 ODE262134 NTI262134 NJM262134 MZQ262134 MPU262134 MFY262134 LWC262134 LMG262134 LCK262134 KSO262134 KIS262134 JYW262134 JPA262134 JFE262134 IVI262134 ILM262134 IBQ262134 HRU262134 HHY262134 GYC262134 GOG262134 GEK262134 FUO262134 FKS262134 FAW262134 ERA262134 EHE262134 DXI262134 DNM262134 DDQ262134 CTU262134 CJY262134 CAC262134 BQG262134 BGK262134 AWO262134 AMS262134 ACW262134 TA262134 JE262134 H262134:I262134 WVQ196598 WLU196598 WBY196598 VSC196598 VIG196598 UYK196598 UOO196598 UES196598 TUW196598 TLA196598 TBE196598 SRI196598 SHM196598 RXQ196598 RNU196598 RDY196598 QUC196598 QKG196598 QAK196598 PQO196598 PGS196598 OWW196598 ONA196598 ODE196598 NTI196598 NJM196598 MZQ196598 MPU196598 MFY196598 LWC196598 LMG196598 LCK196598 KSO196598 KIS196598 JYW196598 JPA196598 JFE196598 IVI196598 ILM196598 IBQ196598 HRU196598 HHY196598 GYC196598 GOG196598 GEK196598 FUO196598 FKS196598 FAW196598 ERA196598 EHE196598 DXI196598 DNM196598 DDQ196598 CTU196598 CJY196598 CAC196598 BQG196598 BGK196598 AWO196598 AMS196598 ACW196598 TA196598 JE196598 H196598:I196598 WVQ131062 WLU131062 WBY131062 VSC131062 VIG131062 UYK131062 UOO131062 UES131062 TUW131062 TLA131062 TBE131062 SRI131062 SHM131062 RXQ131062 RNU131062 RDY131062 QUC131062 QKG131062 QAK131062 PQO131062 PGS131062 OWW131062 ONA131062 ODE131062 NTI131062 NJM131062 MZQ131062 MPU131062 MFY131062 LWC131062 LMG131062 LCK131062 KSO131062 KIS131062 JYW131062 JPA131062 JFE131062 IVI131062 ILM131062 IBQ131062 HRU131062 HHY131062 GYC131062 GOG131062 GEK131062 FUO131062 FKS131062 FAW131062 ERA131062 EHE131062 DXI131062 DNM131062 DDQ131062 CTU131062 CJY131062 CAC131062 BQG131062 BGK131062 AWO131062 AMS131062 ACW131062 TA131062 JE131062 H131062:I131062 WVQ65526 WLU65526 WBY65526 VSC65526 VIG65526 UYK65526 UOO65526 UES65526 TUW65526 TLA65526 TBE65526 SRI65526 SHM65526 RXQ65526 RNU65526 RDY65526 QUC65526 QKG65526 QAK65526 PQO65526 PGS65526 OWW65526 ONA65526 ODE65526 NTI65526 NJM65526 MZQ65526 MPU65526 MFY65526 LWC65526 LMG65526 LCK65526 KSO65526 KIS65526 JYW65526 JPA65526 JFE65526 IVI65526 ILM65526 IBQ65526 HRU65526 HHY65526 GYC65526 GOG65526 GEK65526 FUO65526 FKS65526 FAW65526 ERA65526 EHE65526 DXI65526 DNM65526 DDQ65526 CTU65526 CJY65526 CAC65526 BQG65526 BGK65526 AWO65526 AMS65526 ACW65526 TA65526 JE65526 H65526:I65526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8:WVQ983029 WBY983028:WBY983029 VSC983028:VSC983029 VIG983028:VIG983029 UYK983028:UYK983029 UOO983028:UOO983029 UES983028:UES983029 TUW983028:TUW983029 TLA983028:TLA983029 TBE983028:TBE983029 SRI983028:SRI983029 SHM983028:SHM983029 RXQ983028:RXQ983029 RNU983028:RNU983029 RDY983028:RDY983029 QUC983028:QUC983029 QKG983028:QKG983029 QAK983028:QAK983029 PQO983028:PQO983029 PGS983028:PGS983029 OWW983028:OWW983029 ONA983028:ONA983029 ODE983028:ODE983029 NTI983028:NTI983029 NJM983028:NJM983029 MZQ983028:MZQ983029 MPU983028:MPU983029 MFY983028:MFY983029 LWC983028:LWC983029 LMG983028:LMG983029 LCK983028:LCK983029 KSO983028:KSO983029 KIS983028:KIS983029 JYW983028:JYW983029 JPA983028:JPA983029 JFE983028:JFE983029 IVI983028:IVI983029 ILM983028:ILM983029 IBQ983028:IBQ983029 HRU983028:HRU983029 HHY983028:HHY983029 GYC983028:GYC983029 GOG983028:GOG983029 GEK983028:GEK983029 FUO983028:FUO983029 FKS983028:FKS983029 FAW983028:FAW983029 ERA983028:ERA983029 EHE983028:EHE983029 DXI983028:DXI983029 DNM983028:DNM983029 DDQ983028:DDQ983029 CTU983028:CTU983029 CJY983028:CJY983029 CAC983028:CAC983029 BQG983028:BQG983029 BGK983028:BGK983029 AWO983028:AWO983029 AMS983028:AMS983029 ACW983028:ACW983029 TA983028:TA983029 JE983028:JE983029 H983028:I983029 WVQ917492:WVQ917493 WLU917492:WLU917493 WBY917492:WBY917493 VSC917492:VSC917493 VIG917492:VIG917493 UYK917492:UYK917493 UOO917492:UOO917493 UES917492:UES917493 TUW917492:TUW917493 TLA917492:TLA917493 TBE917492:TBE917493 SRI917492:SRI917493 SHM917492:SHM917493 RXQ917492:RXQ917493 RNU917492:RNU917493 RDY917492:RDY917493 QUC917492:QUC917493 QKG917492:QKG917493 QAK917492:QAK917493 PQO917492:PQO917493 PGS917492:PGS917493 OWW917492:OWW917493 ONA917492:ONA917493 ODE917492:ODE917493 NTI917492:NTI917493 NJM917492:NJM917493 MZQ917492:MZQ917493 MPU917492:MPU917493 MFY917492:MFY917493 LWC917492:LWC917493 LMG917492:LMG917493 LCK917492:LCK917493 KSO917492:KSO917493 KIS917492:KIS917493 JYW917492:JYW917493 JPA917492:JPA917493 JFE917492:JFE917493 IVI917492:IVI917493 ILM917492:ILM917493 IBQ917492:IBQ917493 HRU917492:HRU917493 HHY917492:HHY917493 GYC917492:GYC917493 GOG917492:GOG917493 GEK917492:GEK917493 FUO917492:FUO917493 FKS917492:FKS917493 FAW917492:FAW917493 ERA917492:ERA917493 EHE917492:EHE917493 DXI917492:DXI917493 DNM917492:DNM917493 DDQ917492:DDQ917493 CTU917492:CTU917493 CJY917492:CJY917493 CAC917492:CAC917493 BQG917492:BQG917493 BGK917492:BGK917493 AWO917492:AWO917493 AMS917492:AMS917493 ACW917492:ACW917493 TA917492:TA917493 JE917492:JE917493 H917492:I917493 WVQ851956:WVQ851957 WLU851956:WLU851957 WBY851956:WBY851957 VSC851956:VSC851957 VIG851956:VIG851957 UYK851956:UYK851957 UOO851956:UOO851957 UES851956:UES851957 TUW851956:TUW851957 TLA851956:TLA851957 TBE851956:TBE851957 SRI851956:SRI851957 SHM851956:SHM851957 RXQ851956:RXQ851957 RNU851956:RNU851957 RDY851956:RDY851957 QUC851956:QUC851957 QKG851956:QKG851957 QAK851956:QAK851957 PQO851956:PQO851957 PGS851956:PGS851957 OWW851956:OWW851957 ONA851956:ONA851957 ODE851956:ODE851957 NTI851956:NTI851957 NJM851956:NJM851957 MZQ851956:MZQ851957 MPU851956:MPU851957 MFY851956:MFY851957 LWC851956:LWC851957 LMG851956:LMG851957 LCK851956:LCK851957 KSO851956:KSO851957 KIS851956:KIS851957 JYW851956:JYW851957 JPA851956:JPA851957 JFE851956:JFE851957 IVI851956:IVI851957 ILM851956:ILM851957 IBQ851956:IBQ851957 HRU851956:HRU851957 HHY851956:HHY851957 GYC851956:GYC851957 GOG851956:GOG851957 GEK851956:GEK851957 FUO851956:FUO851957 FKS851956:FKS851957 FAW851956:FAW851957 ERA851956:ERA851957 EHE851956:EHE851957 DXI851956:DXI851957 DNM851956:DNM851957 DDQ851956:DDQ851957 CTU851956:CTU851957 CJY851956:CJY851957 CAC851956:CAC851957 BQG851956:BQG851957 BGK851956:BGK851957 AWO851956:AWO851957 AMS851956:AMS851957 ACW851956:ACW851957 TA851956:TA851957 JE851956:JE851957 H851956:I851957 WVQ786420:WVQ786421 WLU786420:WLU786421 WBY786420:WBY786421 VSC786420:VSC786421 VIG786420:VIG786421 UYK786420:UYK786421 UOO786420:UOO786421 UES786420:UES786421 TUW786420:TUW786421 TLA786420:TLA786421 TBE786420:TBE786421 SRI786420:SRI786421 SHM786420:SHM786421 RXQ786420:RXQ786421 RNU786420:RNU786421 RDY786420:RDY786421 QUC786420:QUC786421 QKG786420:QKG786421 QAK786420:QAK786421 PQO786420:PQO786421 PGS786420:PGS786421 OWW786420:OWW786421 ONA786420:ONA786421 ODE786420:ODE786421 NTI786420:NTI786421 NJM786420:NJM786421 MZQ786420:MZQ786421 MPU786420:MPU786421 MFY786420:MFY786421 LWC786420:LWC786421 LMG786420:LMG786421 LCK786420:LCK786421 KSO786420:KSO786421 KIS786420:KIS786421 JYW786420:JYW786421 JPA786420:JPA786421 JFE786420:JFE786421 IVI786420:IVI786421 ILM786420:ILM786421 IBQ786420:IBQ786421 HRU786420:HRU786421 HHY786420:HHY786421 GYC786420:GYC786421 GOG786420:GOG786421 GEK786420:GEK786421 FUO786420:FUO786421 FKS786420:FKS786421 FAW786420:FAW786421 ERA786420:ERA786421 EHE786420:EHE786421 DXI786420:DXI786421 DNM786420:DNM786421 DDQ786420:DDQ786421 CTU786420:CTU786421 CJY786420:CJY786421 CAC786420:CAC786421 BQG786420:BQG786421 BGK786420:BGK786421 AWO786420:AWO786421 AMS786420:AMS786421 ACW786420:ACW786421 TA786420:TA786421 JE786420:JE786421 H786420:I786421 WVQ720884:WVQ720885 WLU720884:WLU720885 WBY720884:WBY720885 VSC720884:VSC720885 VIG720884:VIG720885 UYK720884:UYK720885 UOO720884:UOO720885 UES720884:UES720885 TUW720884:TUW720885 TLA720884:TLA720885 TBE720884:TBE720885 SRI720884:SRI720885 SHM720884:SHM720885 RXQ720884:RXQ720885 RNU720884:RNU720885 RDY720884:RDY720885 QUC720884:QUC720885 QKG720884:QKG720885 QAK720884:QAK720885 PQO720884:PQO720885 PGS720884:PGS720885 OWW720884:OWW720885 ONA720884:ONA720885 ODE720884:ODE720885 NTI720884:NTI720885 NJM720884:NJM720885 MZQ720884:MZQ720885 MPU720884:MPU720885 MFY720884:MFY720885 LWC720884:LWC720885 LMG720884:LMG720885 LCK720884:LCK720885 KSO720884:KSO720885 KIS720884:KIS720885 JYW720884:JYW720885 JPA720884:JPA720885 JFE720884:JFE720885 IVI720884:IVI720885 ILM720884:ILM720885 IBQ720884:IBQ720885 HRU720884:HRU720885 HHY720884:HHY720885 GYC720884:GYC720885 GOG720884:GOG720885 GEK720884:GEK720885 FUO720884:FUO720885 FKS720884:FKS720885 FAW720884:FAW720885 ERA720884:ERA720885 EHE720884:EHE720885 DXI720884:DXI720885 DNM720884:DNM720885 DDQ720884:DDQ720885 CTU720884:CTU720885 CJY720884:CJY720885 CAC720884:CAC720885 BQG720884:BQG720885 BGK720884:BGK720885 AWO720884:AWO720885 AMS720884:AMS720885 ACW720884:ACW720885 TA720884:TA720885 JE720884:JE720885 H720884:I720885 WVQ655348:WVQ655349 WLU655348:WLU655349 WBY655348:WBY655349 VSC655348:VSC655349 VIG655348:VIG655349 UYK655348:UYK655349 UOO655348:UOO655349 UES655348:UES655349 TUW655348:TUW655349 TLA655348:TLA655349 TBE655348:TBE655349 SRI655348:SRI655349 SHM655348:SHM655349 RXQ655348:RXQ655349 RNU655348:RNU655349 RDY655348:RDY655349 QUC655348:QUC655349 QKG655348:QKG655349 QAK655348:QAK655349 PQO655348:PQO655349 PGS655348:PGS655349 OWW655348:OWW655349 ONA655348:ONA655349 ODE655348:ODE655349 NTI655348:NTI655349 NJM655348:NJM655349 MZQ655348:MZQ655349 MPU655348:MPU655349 MFY655348:MFY655349 LWC655348:LWC655349 LMG655348:LMG655349 LCK655348:LCK655349 KSO655348:KSO655349 KIS655348:KIS655349 JYW655348:JYW655349 JPA655348:JPA655349 JFE655348:JFE655349 IVI655348:IVI655349 ILM655348:ILM655349 IBQ655348:IBQ655349 HRU655348:HRU655349 HHY655348:HHY655349 GYC655348:GYC655349 GOG655348:GOG655349 GEK655348:GEK655349 FUO655348:FUO655349 FKS655348:FKS655349 FAW655348:FAW655349 ERA655348:ERA655349 EHE655348:EHE655349 DXI655348:DXI655349 DNM655348:DNM655349 DDQ655348:DDQ655349 CTU655348:CTU655349 CJY655348:CJY655349 CAC655348:CAC655349 BQG655348:BQG655349 BGK655348:BGK655349 AWO655348:AWO655349 AMS655348:AMS655349 ACW655348:ACW655349 TA655348:TA655349 JE655348:JE655349 H655348:I655349 WVQ589812:WVQ589813 WLU589812:WLU589813 WBY589812:WBY589813 VSC589812:VSC589813 VIG589812:VIG589813 UYK589812:UYK589813 UOO589812:UOO589813 UES589812:UES589813 TUW589812:TUW589813 TLA589812:TLA589813 TBE589812:TBE589813 SRI589812:SRI589813 SHM589812:SHM589813 RXQ589812:RXQ589813 RNU589812:RNU589813 RDY589812:RDY589813 QUC589812:QUC589813 QKG589812:QKG589813 QAK589812:QAK589813 PQO589812:PQO589813 PGS589812:PGS589813 OWW589812:OWW589813 ONA589812:ONA589813 ODE589812:ODE589813 NTI589812:NTI589813 NJM589812:NJM589813 MZQ589812:MZQ589813 MPU589812:MPU589813 MFY589812:MFY589813 LWC589812:LWC589813 LMG589812:LMG589813 LCK589812:LCK589813 KSO589812:KSO589813 KIS589812:KIS589813 JYW589812:JYW589813 JPA589812:JPA589813 JFE589812:JFE589813 IVI589812:IVI589813 ILM589812:ILM589813 IBQ589812:IBQ589813 HRU589812:HRU589813 HHY589812:HHY589813 GYC589812:GYC589813 GOG589812:GOG589813 GEK589812:GEK589813 FUO589812:FUO589813 FKS589812:FKS589813 FAW589812:FAW589813 ERA589812:ERA589813 EHE589812:EHE589813 DXI589812:DXI589813 DNM589812:DNM589813 DDQ589812:DDQ589813 CTU589812:CTU589813 CJY589812:CJY589813 CAC589812:CAC589813 BQG589812:BQG589813 BGK589812:BGK589813 AWO589812:AWO589813 AMS589812:AMS589813 ACW589812:ACW589813 TA589812:TA589813 JE589812:JE589813 H589812:I589813 WVQ524276:WVQ524277 WLU524276:WLU524277 WBY524276:WBY524277 VSC524276:VSC524277 VIG524276:VIG524277 UYK524276:UYK524277 UOO524276:UOO524277 UES524276:UES524277 TUW524276:TUW524277 TLA524276:TLA524277 TBE524276:TBE524277 SRI524276:SRI524277 SHM524276:SHM524277 RXQ524276:RXQ524277 RNU524276:RNU524277 RDY524276:RDY524277 QUC524276:QUC524277 QKG524276:QKG524277 QAK524276:QAK524277 PQO524276:PQO524277 PGS524276:PGS524277 OWW524276:OWW524277 ONA524276:ONA524277 ODE524276:ODE524277 NTI524276:NTI524277 NJM524276:NJM524277 MZQ524276:MZQ524277 MPU524276:MPU524277 MFY524276:MFY524277 LWC524276:LWC524277 LMG524276:LMG524277 LCK524276:LCK524277 KSO524276:KSO524277 KIS524276:KIS524277 JYW524276:JYW524277 JPA524276:JPA524277 JFE524276:JFE524277 IVI524276:IVI524277 ILM524276:ILM524277 IBQ524276:IBQ524277 HRU524276:HRU524277 HHY524276:HHY524277 GYC524276:GYC524277 GOG524276:GOG524277 GEK524276:GEK524277 FUO524276:FUO524277 FKS524276:FKS524277 FAW524276:FAW524277 ERA524276:ERA524277 EHE524276:EHE524277 DXI524276:DXI524277 DNM524276:DNM524277 DDQ524276:DDQ524277 CTU524276:CTU524277 CJY524276:CJY524277 CAC524276:CAC524277 BQG524276:BQG524277 BGK524276:BGK524277 AWO524276:AWO524277 AMS524276:AMS524277 ACW524276:ACW524277 TA524276:TA524277 JE524276:JE524277 H524276:I524277 WVQ458740:WVQ458741 WLU458740:WLU458741 WBY458740:WBY458741 VSC458740:VSC458741 VIG458740:VIG458741 UYK458740:UYK458741 UOO458740:UOO458741 UES458740:UES458741 TUW458740:TUW458741 TLA458740:TLA458741 TBE458740:TBE458741 SRI458740:SRI458741 SHM458740:SHM458741 RXQ458740:RXQ458741 RNU458740:RNU458741 RDY458740:RDY458741 QUC458740:QUC458741 QKG458740:QKG458741 QAK458740:QAK458741 PQO458740:PQO458741 PGS458740:PGS458741 OWW458740:OWW458741 ONA458740:ONA458741 ODE458740:ODE458741 NTI458740:NTI458741 NJM458740:NJM458741 MZQ458740:MZQ458741 MPU458740:MPU458741 MFY458740:MFY458741 LWC458740:LWC458741 LMG458740:LMG458741 LCK458740:LCK458741 KSO458740:KSO458741 KIS458740:KIS458741 JYW458740:JYW458741 JPA458740:JPA458741 JFE458740:JFE458741 IVI458740:IVI458741 ILM458740:ILM458741 IBQ458740:IBQ458741 HRU458740:HRU458741 HHY458740:HHY458741 GYC458740:GYC458741 GOG458740:GOG458741 GEK458740:GEK458741 FUO458740:FUO458741 FKS458740:FKS458741 FAW458740:FAW458741 ERA458740:ERA458741 EHE458740:EHE458741 DXI458740:DXI458741 DNM458740:DNM458741 DDQ458740:DDQ458741 CTU458740:CTU458741 CJY458740:CJY458741 CAC458740:CAC458741 BQG458740:BQG458741 BGK458740:BGK458741 AWO458740:AWO458741 AMS458740:AMS458741 ACW458740:ACW458741 TA458740:TA458741 JE458740:JE458741 H458740:I458741 WVQ393204:WVQ393205 WLU393204:WLU393205 WBY393204:WBY393205 VSC393204:VSC393205 VIG393204:VIG393205 UYK393204:UYK393205 UOO393204:UOO393205 UES393204:UES393205 TUW393204:TUW393205 TLA393204:TLA393205 TBE393204:TBE393205 SRI393204:SRI393205 SHM393204:SHM393205 RXQ393204:RXQ393205 RNU393204:RNU393205 RDY393204:RDY393205 QUC393204:QUC393205 QKG393204:QKG393205 QAK393204:QAK393205 PQO393204:PQO393205 PGS393204:PGS393205 OWW393204:OWW393205 ONA393204:ONA393205 ODE393204:ODE393205 NTI393204:NTI393205 NJM393204:NJM393205 MZQ393204:MZQ393205 MPU393204:MPU393205 MFY393204:MFY393205 LWC393204:LWC393205 LMG393204:LMG393205 LCK393204:LCK393205 KSO393204:KSO393205 KIS393204:KIS393205 JYW393204:JYW393205 JPA393204:JPA393205 JFE393204:JFE393205 IVI393204:IVI393205 ILM393204:ILM393205 IBQ393204:IBQ393205 HRU393204:HRU393205 HHY393204:HHY393205 GYC393204:GYC393205 GOG393204:GOG393205 GEK393204:GEK393205 FUO393204:FUO393205 FKS393204:FKS393205 FAW393204:FAW393205 ERA393204:ERA393205 EHE393204:EHE393205 DXI393204:DXI393205 DNM393204:DNM393205 DDQ393204:DDQ393205 CTU393204:CTU393205 CJY393204:CJY393205 CAC393204:CAC393205 BQG393204:BQG393205 BGK393204:BGK393205 AWO393204:AWO393205 AMS393204:AMS393205 ACW393204:ACW393205 TA393204:TA393205 JE393204:JE393205 H393204:I393205 WVQ327668:WVQ327669 WLU327668:WLU327669 WBY327668:WBY327669 VSC327668:VSC327669 VIG327668:VIG327669 UYK327668:UYK327669 UOO327668:UOO327669 UES327668:UES327669 TUW327668:TUW327669 TLA327668:TLA327669 TBE327668:TBE327669 SRI327668:SRI327669 SHM327668:SHM327669 RXQ327668:RXQ327669 RNU327668:RNU327669 RDY327668:RDY327669 QUC327668:QUC327669 QKG327668:QKG327669 QAK327668:QAK327669 PQO327668:PQO327669 PGS327668:PGS327669 OWW327668:OWW327669 ONA327668:ONA327669 ODE327668:ODE327669 NTI327668:NTI327669 NJM327668:NJM327669 MZQ327668:MZQ327669 MPU327668:MPU327669 MFY327668:MFY327669 LWC327668:LWC327669 LMG327668:LMG327669 LCK327668:LCK327669 KSO327668:KSO327669 KIS327668:KIS327669 JYW327668:JYW327669 JPA327668:JPA327669 JFE327668:JFE327669 IVI327668:IVI327669 ILM327668:ILM327669 IBQ327668:IBQ327669 HRU327668:HRU327669 HHY327668:HHY327669 GYC327668:GYC327669 GOG327668:GOG327669 GEK327668:GEK327669 FUO327668:FUO327669 FKS327668:FKS327669 FAW327668:FAW327669 ERA327668:ERA327669 EHE327668:EHE327669 DXI327668:DXI327669 DNM327668:DNM327669 DDQ327668:DDQ327669 CTU327668:CTU327669 CJY327668:CJY327669 CAC327668:CAC327669 BQG327668:BQG327669 BGK327668:BGK327669 AWO327668:AWO327669 AMS327668:AMS327669 ACW327668:ACW327669 TA327668:TA327669 JE327668:JE327669 H327668:I327669 WVQ262132:WVQ262133 WLU262132:WLU262133 WBY262132:WBY262133 VSC262132:VSC262133 VIG262132:VIG262133 UYK262132:UYK262133 UOO262132:UOO262133 UES262132:UES262133 TUW262132:TUW262133 TLA262132:TLA262133 TBE262132:TBE262133 SRI262132:SRI262133 SHM262132:SHM262133 RXQ262132:RXQ262133 RNU262132:RNU262133 RDY262132:RDY262133 QUC262132:QUC262133 QKG262132:QKG262133 QAK262132:QAK262133 PQO262132:PQO262133 PGS262132:PGS262133 OWW262132:OWW262133 ONA262132:ONA262133 ODE262132:ODE262133 NTI262132:NTI262133 NJM262132:NJM262133 MZQ262132:MZQ262133 MPU262132:MPU262133 MFY262132:MFY262133 LWC262132:LWC262133 LMG262132:LMG262133 LCK262132:LCK262133 KSO262132:KSO262133 KIS262132:KIS262133 JYW262132:JYW262133 JPA262132:JPA262133 JFE262132:JFE262133 IVI262132:IVI262133 ILM262132:ILM262133 IBQ262132:IBQ262133 HRU262132:HRU262133 HHY262132:HHY262133 GYC262132:GYC262133 GOG262132:GOG262133 GEK262132:GEK262133 FUO262132:FUO262133 FKS262132:FKS262133 FAW262132:FAW262133 ERA262132:ERA262133 EHE262132:EHE262133 DXI262132:DXI262133 DNM262132:DNM262133 DDQ262132:DDQ262133 CTU262132:CTU262133 CJY262132:CJY262133 CAC262132:CAC262133 BQG262132:BQG262133 BGK262132:BGK262133 AWO262132:AWO262133 AMS262132:AMS262133 ACW262132:ACW262133 TA262132:TA262133 JE262132:JE262133 H262132:I262133 WVQ196596:WVQ196597 WLU196596:WLU196597 WBY196596:WBY196597 VSC196596:VSC196597 VIG196596:VIG196597 UYK196596:UYK196597 UOO196596:UOO196597 UES196596:UES196597 TUW196596:TUW196597 TLA196596:TLA196597 TBE196596:TBE196597 SRI196596:SRI196597 SHM196596:SHM196597 RXQ196596:RXQ196597 RNU196596:RNU196597 RDY196596:RDY196597 QUC196596:QUC196597 QKG196596:QKG196597 QAK196596:QAK196597 PQO196596:PQO196597 PGS196596:PGS196597 OWW196596:OWW196597 ONA196596:ONA196597 ODE196596:ODE196597 NTI196596:NTI196597 NJM196596:NJM196597 MZQ196596:MZQ196597 MPU196596:MPU196597 MFY196596:MFY196597 LWC196596:LWC196597 LMG196596:LMG196597 LCK196596:LCK196597 KSO196596:KSO196597 KIS196596:KIS196597 JYW196596:JYW196597 JPA196596:JPA196597 JFE196596:JFE196597 IVI196596:IVI196597 ILM196596:ILM196597 IBQ196596:IBQ196597 HRU196596:HRU196597 HHY196596:HHY196597 GYC196596:GYC196597 GOG196596:GOG196597 GEK196596:GEK196597 FUO196596:FUO196597 FKS196596:FKS196597 FAW196596:FAW196597 ERA196596:ERA196597 EHE196596:EHE196597 DXI196596:DXI196597 DNM196596:DNM196597 DDQ196596:DDQ196597 CTU196596:CTU196597 CJY196596:CJY196597 CAC196596:CAC196597 BQG196596:BQG196597 BGK196596:BGK196597 AWO196596:AWO196597 AMS196596:AMS196597 ACW196596:ACW196597 TA196596:TA196597 JE196596:JE196597 H196596:I196597 WVQ131060:WVQ131061 WLU131060:WLU131061 WBY131060:WBY131061 VSC131060:VSC131061 VIG131060:VIG131061 UYK131060:UYK131061 UOO131060:UOO131061 UES131060:UES131061 TUW131060:TUW131061 TLA131060:TLA131061 TBE131060:TBE131061 SRI131060:SRI131061 SHM131060:SHM131061 RXQ131060:RXQ131061 RNU131060:RNU131061 RDY131060:RDY131061 QUC131060:QUC131061 QKG131060:QKG131061 QAK131060:QAK131061 PQO131060:PQO131061 PGS131060:PGS131061 OWW131060:OWW131061 ONA131060:ONA131061 ODE131060:ODE131061 NTI131060:NTI131061 NJM131060:NJM131061 MZQ131060:MZQ131061 MPU131060:MPU131061 MFY131060:MFY131061 LWC131060:LWC131061 LMG131060:LMG131061 LCK131060:LCK131061 KSO131060:KSO131061 KIS131060:KIS131061 JYW131060:JYW131061 JPA131060:JPA131061 JFE131060:JFE131061 IVI131060:IVI131061 ILM131060:ILM131061 IBQ131060:IBQ131061 HRU131060:HRU131061 HHY131060:HHY131061 GYC131060:GYC131061 GOG131060:GOG131061 GEK131060:GEK131061 FUO131060:FUO131061 FKS131060:FKS131061 FAW131060:FAW131061 ERA131060:ERA131061 EHE131060:EHE131061 DXI131060:DXI131061 DNM131060:DNM131061 DDQ131060:DDQ131061 CTU131060:CTU131061 CJY131060:CJY131061 CAC131060:CAC131061 BQG131060:BQG131061 BGK131060:BGK131061 AWO131060:AWO131061 AMS131060:AMS131061 ACW131060:ACW131061 TA131060:TA131061 JE131060:JE131061 H131060:I131061 WVQ65524:WVQ65525 WLU65524:WLU65525 WBY65524:WBY65525 VSC65524:VSC65525 VIG65524:VIG65525 UYK65524:UYK65525 UOO65524:UOO65525 UES65524:UES65525 TUW65524:TUW65525 TLA65524:TLA65525 TBE65524:TBE65525 SRI65524:SRI65525 SHM65524:SHM65525 RXQ65524:RXQ65525 RNU65524:RNU65525 RDY65524:RDY65525 QUC65524:QUC65525 QKG65524:QKG65525 QAK65524:QAK65525 PQO65524:PQO65525 PGS65524:PGS65525 OWW65524:OWW65525 ONA65524:ONA65525 ODE65524:ODE65525 NTI65524:NTI65525 NJM65524:NJM65525 MZQ65524:MZQ65525 MPU65524:MPU65525 MFY65524:MFY65525 LWC65524:LWC65525 LMG65524:LMG65525 LCK65524:LCK65525 KSO65524:KSO65525 KIS65524:KIS65525 JYW65524:JYW65525 JPA65524:JPA65525 JFE65524:JFE65525 IVI65524:IVI65525 ILM65524:ILM65525 IBQ65524:IBQ65525 HRU65524:HRU65525 HHY65524:HHY65525 GYC65524:GYC65525 GOG65524:GOG65525 GEK65524:GEK65525 FUO65524:FUO65525 FKS65524:FKS65525 FAW65524:FAW65525 ERA65524:ERA65525 EHE65524:EHE65525 DXI65524:DXI65525 DNM65524:DNM65525 DDQ65524:DDQ65525 CTU65524:CTU65525 CJY65524:CJY65525 CAC65524:CAC65525 BQG65524:BQG65525 BGK65524:BGK65525 AWO65524:AWO65525 AMS65524:AMS65525 ACW65524:ACW65525 TA65524:TA65525 JE65524:JE65525 H65524:I65525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8:WLU983029">
      <formula1>$P$37:$Q$37</formula1>
    </dataValidation>
    <dataValidation type="list" allowBlank="1" showInputMessage="1" showErrorMessage="1" sqref="WVQ983027 WBY983027 VSC983027 VIG983027 UYK983027 UOO983027 UES983027 TUW983027 TLA983027 TBE983027 SRI983027 SHM983027 RXQ983027 RNU983027 RDY983027 QUC983027 QKG983027 QAK983027 PQO983027 PGS983027 OWW983027 ONA983027 ODE983027 NTI983027 NJM983027 MZQ983027 MPU983027 MFY983027 LWC983027 LMG983027 LCK983027 KSO983027 KIS983027 JYW983027 JPA983027 JFE983027 IVI983027 ILM983027 IBQ983027 HRU983027 HHY983027 GYC983027 GOG983027 GEK983027 FUO983027 FKS983027 FAW983027 ERA983027 EHE983027 DXI983027 DNM983027 DDQ983027 CTU983027 CJY983027 CAC983027 BQG983027 BGK983027 AWO983027 AMS983027 ACW983027 TA983027 JE983027 H983027:I983027 WVQ917491 WLU917491 WBY917491 VSC917491 VIG917491 UYK917491 UOO917491 UES917491 TUW917491 TLA917491 TBE917491 SRI917491 SHM917491 RXQ917491 RNU917491 RDY917491 QUC917491 QKG917491 QAK917491 PQO917491 PGS917491 OWW917491 ONA917491 ODE917491 NTI917491 NJM917491 MZQ917491 MPU917491 MFY917491 LWC917491 LMG917491 LCK917491 KSO917491 KIS917491 JYW917491 JPA917491 JFE917491 IVI917491 ILM917491 IBQ917491 HRU917491 HHY917491 GYC917491 GOG917491 GEK917491 FUO917491 FKS917491 FAW917491 ERA917491 EHE917491 DXI917491 DNM917491 DDQ917491 CTU917491 CJY917491 CAC917491 BQG917491 BGK917491 AWO917491 AMS917491 ACW917491 TA917491 JE917491 H917491:I917491 WVQ851955 WLU851955 WBY851955 VSC851955 VIG851955 UYK851955 UOO851955 UES851955 TUW851955 TLA851955 TBE851955 SRI851955 SHM851955 RXQ851955 RNU851955 RDY851955 QUC851955 QKG851955 QAK851955 PQO851955 PGS851955 OWW851955 ONA851955 ODE851955 NTI851955 NJM851955 MZQ851955 MPU851955 MFY851955 LWC851955 LMG851955 LCK851955 KSO851955 KIS851955 JYW851955 JPA851955 JFE851955 IVI851955 ILM851955 IBQ851955 HRU851955 HHY851955 GYC851955 GOG851955 GEK851955 FUO851955 FKS851955 FAW851955 ERA851955 EHE851955 DXI851955 DNM851955 DDQ851955 CTU851955 CJY851955 CAC851955 BQG851955 BGK851955 AWO851955 AMS851955 ACW851955 TA851955 JE851955 H851955:I851955 WVQ786419 WLU786419 WBY786419 VSC786419 VIG786419 UYK786419 UOO786419 UES786419 TUW786419 TLA786419 TBE786419 SRI786419 SHM786419 RXQ786419 RNU786419 RDY786419 QUC786419 QKG786419 QAK786419 PQO786419 PGS786419 OWW786419 ONA786419 ODE786419 NTI786419 NJM786419 MZQ786419 MPU786419 MFY786419 LWC786419 LMG786419 LCK786419 KSO786419 KIS786419 JYW786419 JPA786419 JFE786419 IVI786419 ILM786419 IBQ786419 HRU786419 HHY786419 GYC786419 GOG786419 GEK786419 FUO786419 FKS786419 FAW786419 ERA786419 EHE786419 DXI786419 DNM786419 DDQ786419 CTU786419 CJY786419 CAC786419 BQG786419 BGK786419 AWO786419 AMS786419 ACW786419 TA786419 JE786419 H786419:I786419 WVQ720883 WLU720883 WBY720883 VSC720883 VIG720883 UYK720883 UOO720883 UES720883 TUW720883 TLA720883 TBE720883 SRI720883 SHM720883 RXQ720883 RNU720883 RDY720883 QUC720883 QKG720883 QAK720883 PQO720883 PGS720883 OWW720883 ONA720883 ODE720883 NTI720883 NJM720883 MZQ720883 MPU720883 MFY720883 LWC720883 LMG720883 LCK720883 KSO720883 KIS720883 JYW720883 JPA720883 JFE720883 IVI720883 ILM720883 IBQ720883 HRU720883 HHY720883 GYC720883 GOG720883 GEK720883 FUO720883 FKS720883 FAW720883 ERA720883 EHE720883 DXI720883 DNM720883 DDQ720883 CTU720883 CJY720883 CAC720883 BQG720883 BGK720883 AWO720883 AMS720883 ACW720883 TA720883 JE720883 H720883:I720883 WVQ655347 WLU655347 WBY655347 VSC655347 VIG655347 UYK655347 UOO655347 UES655347 TUW655347 TLA655347 TBE655347 SRI655347 SHM655347 RXQ655347 RNU655347 RDY655347 QUC655347 QKG655347 QAK655347 PQO655347 PGS655347 OWW655347 ONA655347 ODE655347 NTI655347 NJM655347 MZQ655347 MPU655347 MFY655347 LWC655347 LMG655347 LCK655347 KSO655347 KIS655347 JYW655347 JPA655347 JFE655347 IVI655347 ILM655347 IBQ655347 HRU655347 HHY655347 GYC655347 GOG655347 GEK655347 FUO655347 FKS655347 FAW655347 ERA655347 EHE655347 DXI655347 DNM655347 DDQ655347 CTU655347 CJY655347 CAC655347 BQG655347 BGK655347 AWO655347 AMS655347 ACW655347 TA655347 JE655347 H655347:I655347 WVQ589811 WLU589811 WBY589811 VSC589811 VIG589811 UYK589811 UOO589811 UES589811 TUW589811 TLA589811 TBE589811 SRI589811 SHM589811 RXQ589811 RNU589811 RDY589811 QUC589811 QKG589811 QAK589811 PQO589811 PGS589811 OWW589811 ONA589811 ODE589811 NTI589811 NJM589811 MZQ589811 MPU589811 MFY589811 LWC589811 LMG589811 LCK589811 KSO589811 KIS589811 JYW589811 JPA589811 JFE589811 IVI589811 ILM589811 IBQ589811 HRU589811 HHY589811 GYC589811 GOG589811 GEK589811 FUO589811 FKS589811 FAW589811 ERA589811 EHE589811 DXI589811 DNM589811 DDQ589811 CTU589811 CJY589811 CAC589811 BQG589811 BGK589811 AWO589811 AMS589811 ACW589811 TA589811 JE589811 H589811:I589811 WVQ524275 WLU524275 WBY524275 VSC524275 VIG524275 UYK524275 UOO524275 UES524275 TUW524275 TLA524275 TBE524275 SRI524275 SHM524275 RXQ524275 RNU524275 RDY524275 QUC524275 QKG524275 QAK524275 PQO524275 PGS524275 OWW524275 ONA524275 ODE524275 NTI524275 NJM524275 MZQ524275 MPU524275 MFY524275 LWC524275 LMG524275 LCK524275 KSO524275 KIS524275 JYW524275 JPA524275 JFE524275 IVI524275 ILM524275 IBQ524275 HRU524275 HHY524275 GYC524275 GOG524275 GEK524275 FUO524275 FKS524275 FAW524275 ERA524275 EHE524275 DXI524275 DNM524275 DDQ524275 CTU524275 CJY524275 CAC524275 BQG524275 BGK524275 AWO524275 AMS524275 ACW524275 TA524275 JE524275 H524275:I524275 WVQ458739 WLU458739 WBY458739 VSC458739 VIG458739 UYK458739 UOO458739 UES458739 TUW458739 TLA458739 TBE458739 SRI458739 SHM458739 RXQ458739 RNU458739 RDY458739 QUC458739 QKG458739 QAK458739 PQO458739 PGS458739 OWW458739 ONA458739 ODE458739 NTI458739 NJM458739 MZQ458739 MPU458739 MFY458739 LWC458739 LMG458739 LCK458739 KSO458739 KIS458739 JYW458739 JPA458739 JFE458739 IVI458739 ILM458739 IBQ458739 HRU458739 HHY458739 GYC458739 GOG458739 GEK458739 FUO458739 FKS458739 FAW458739 ERA458739 EHE458739 DXI458739 DNM458739 DDQ458739 CTU458739 CJY458739 CAC458739 BQG458739 BGK458739 AWO458739 AMS458739 ACW458739 TA458739 JE458739 H458739:I458739 WVQ393203 WLU393203 WBY393203 VSC393203 VIG393203 UYK393203 UOO393203 UES393203 TUW393203 TLA393203 TBE393203 SRI393203 SHM393203 RXQ393203 RNU393203 RDY393203 QUC393203 QKG393203 QAK393203 PQO393203 PGS393203 OWW393203 ONA393203 ODE393203 NTI393203 NJM393203 MZQ393203 MPU393203 MFY393203 LWC393203 LMG393203 LCK393203 KSO393203 KIS393203 JYW393203 JPA393203 JFE393203 IVI393203 ILM393203 IBQ393203 HRU393203 HHY393203 GYC393203 GOG393203 GEK393203 FUO393203 FKS393203 FAW393203 ERA393203 EHE393203 DXI393203 DNM393203 DDQ393203 CTU393203 CJY393203 CAC393203 BQG393203 BGK393203 AWO393203 AMS393203 ACW393203 TA393203 JE393203 H393203:I393203 WVQ327667 WLU327667 WBY327667 VSC327667 VIG327667 UYK327667 UOO327667 UES327667 TUW327667 TLA327667 TBE327667 SRI327667 SHM327667 RXQ327667 RNU327667 RDY327667 QUC327667 QKG327667 QAK327667 PQO327667 PGS327667 OWW327667 ONA327667 ODE327667 NTI327667 NJM327667 MZQ327667 MPU327667 MFY327667 LWC327667 LMG327667 LCK327667 KSO327667 KIS327667 JYW327667 JPA327667 JFE327667 IVI327667 ILM327667 IBQ327667 HRU327667 HHY327667 GYC327667 GOG327667 GEK327667 FUO327667 FKS327667 FAW327667 ERA327667 EHE327667 DXI327667 DNM327667 DDQ327667 CTU327667 CJY327667 CAC327667 BQG327667 BGK327667 AWO327667 AMS327667 ACW327667 TA327667 JE327667 H327667:I327667 WVQ262131 WLU262131 WBY262131 VSC262131 VIG262131 UYK262131 UOO262131 UES262131 TUW262131 TLA262131 TBE262131 SRI262131 SHM262131 RXQ262131 RNU262131 RDY262131 QUC262131 QKG262131 QAK262131 PQO262131 PGS262131 OWW262131 ONA262131 ODE262131 NTI262131 NJM262131 MZQ262131 MPU262131 MFY262131 LWC262131 LMG262131 LCK262131 KSO262131 KIS262131 JYW262131 JPA262131 JFE262131 IVI262131 ILM262131 IBQ262131 HRU262131 HHY262131 GYC262131 GOG262131 GEK262131 FUO262131 FKS262131 FAW262131 ERA262131 EHE262131 DXI262131 DNM262131 DDQ262131 CTU262131 CJY262131 CAC262131 BQG262131 BGK262131 AWO262131 AMS262131 ACW262131 TA262131 JE262131 H262131:I262131 WVQ196595 WLU196595 WBY196595 VSC196595 VIG196595 UYK196595 UOO196595 UES196595 TUW196595 TLA196595 TBE196595 SRI196595 SHM196595 RXQ196595 RNU196595 RDY196595 QUC196595 QKG196595 QAK196595 PQO196595 PGS196595 OWW196595 ONA196595 ODE196595 NTI196595 NJM196595 MZQ196595 MPU196595 MFY196595 LWC196595 LMG196595 LCK196595 KSO196595 KIS196595 JYW196595 JPA196595 JFE196595 IVI196595 ILM196595 IBQ196595 HRU196595 HHY196595 GYC196595 GOG196595 GEK196595 FUO196595 FKS196595 FAW196595 ERA196595 EHE196595 DXI196595 DNM196595 DDQ196595 CTU196595 CJY196595 CAC196595 BQG196595 BGK196595 AWO196595 AMS196595 ACW196595 TA196595 JE196595 H196595:I196595 WVQ131059 WLU131059 WBY131059 VSC131059 VIG131059 UYK131059 UOO131059 UES131059 TUW131059 TLA131059 TBE131059 SRI131059 SHM131059 RXQ131059 RNU131059 RDY131059 QUC131059 QKG131059 QAK131059 PQO131059 PGS131059 OWW131059 ONA131059 ODE131059 NTI131059 NJM131059 MZQ131059 MPU131059 MFY131059 LWC131059 LMG131059 LCK131059 KSO131059 KIS131059 JYW131059 JPA131059 JFE131059 IVI131059 ILM131059 IBQ131059 HRU131059 HHY131059 GYC131059 GOG131059 GEK131059 FUO131059 FKS131059 FAW131059 ERA131059 EHE131059 DXI131059 DNM131059 DDQ131059 CTU131059 CJY131059 CAC131059 BQG131059 BGK131059 AWO131059 AMS131059 ACW131059 TA131059 JE131059 H131059:I131059 WVQ65523 WLU65523 WBY65523 VSC65523 VIG65523 UYK65523 UOO65523 UES65523 TUW65523 TLA65523 TBE65523 SRI65523 SHM65523 RXQ65523 RNU65523 RDY65523 QUC65523 QKG65523 QAK65523 PQO65523 PGS65523 OWW65523 ONA65523 ODE65523 NTI65523 NJM65523 MZQ65523 MPU65523 MFY65523 LWC65523 LMG65523 LCK65523 KSO65523 KIS65523 JYW65523 JPA65523 JFE65523 IVI65523 ILM65523 IBQ65523 HRU65523 HHY65523 GYC65523 GOG65523 GEK65523 FUO65523 FKS65523 FAW65523 ERA65523 EHE65523 DXI65523 DNM65523 DDQ65523 CTU65523 CJY65523 CAC65523 BQG65523 BGK65523 AWO65523 AMS65523 ACW65523 TA65523 JE65523 H65523:I65523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7">
      <formula1>$P$36:$Q$36</formula1>
    </dataValidation>
    <dataValidation type="list" allowBlank="1" showInputMessage="1" showErrorMessage="1" sqref="WVQ983024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JE32 TA32">
      <formula1>$O$32:$R$32</formula1>
    </dataValidation>
    <dataValidation type="list" allowBlank="1" showInputMessage="1" showErrorMessage="1" sqref="WVQ983026 WBY983026 VSC983026 VIG983026 UYK983026 UOO983026 UES983026 TUW983026 TLA983026 TBE983026 SRI983026 SHM983026 RXQ983026 RNU983026 RDY983026 QUC983026 QKG983026 QAK983026 PQO983026 PGS983026 OWW983026 ONA983026 ODE983026 NTI983026 NJM983026 MZQ983026 MPU983026 MFY983026 LWC983026 LMG983026 LCK983026 KSO983026 KIS983026 JYW983026 JPA983026 JFE983026 IVI983026 ILM983026 IBQ983026 HRU983026 HHY983026 GYC983026 GOG983026 GEK983026 FUO983026 FKS983026 FAW983026 ERA983026 EHE983026 DXI983026 DNM983026 DDQ983026 CTU983026 CJY983026 CAC983026 BQG983026 BGK983026 AWO983026 AMS983026 ACW983026 TA983026 JE983026 H983026:I983026 WVQ917490 WLU917490 WBY917490 VSC917490 VIG917490 UYK917490 UOO917490 UES917490 TUW917490 TLA917490 TBE917490 SRI917490 SHM917490 RXQ917490 RNU917490 RDY917490 QUC917490 QKG917490 QAK917490 PQO917490 PGS917490 OWW917490 ONA917490 ODE917490 NTI917490 NJM917490 MZQ917490 MPU917490 MFY917490 LWC917490 LMG917490 LCK917490 KSO917490 KIS917490 JYW917490 JPA917490 JFE917490 IVI917490 ILM917490 IBQ917490 HRU917490 HHY917490 GYC917490 GOG917490 GEK917490 FUO917490 FKS917490 FAW917490 ERA917490 EHE917490 DXI917490 DNM917490 DDQ917490 CTU917490 CJY917490 CAC917490 BQG917490 BGK917490 AWO917490 AMS917490 ACW917490 TA917490 JE917490 H917490:I917490 WVQ851954 WLU851954 WBY851954 VSC851954 VIG851954 UYK851954 UOO851954 UES851954 TUW851954 TLA851954 TBE851954 SRI851954 SHM851954 RXQ851954 RNU851954 RDY851954 QUC851954 QKG851954 QAK851954 PQO851954 PGS851954 OWW851954 ONA851954 ODE851954 NTI851954 NJM851954 MZQ851954 MPU851954 MFY851954 LWC851954 LMG851954 LCK851954 KSO851954 KIS851954 JYW851954 JPA851954 JFE851954 IVI851954 ILM851954 IBQ851954 HRU851954 HHY851954 GYC851954 GOG851954 GEK851954 FUO851954 FKS851954 FAW851954 ERA851954 EHE851954 DXI851954 DNM851954 DDQ851954 CTU851954 CJY851954 CAC851954 BQG851954 BGK851954 AWO851954 AMS851954 ACW851954 TA851954 JE851954 H851954:I851954 WVQ786418 WLU786418 WBY786418 VSC786418 VIG786418 UYK786418 UOO786418 UES786418 TUW786418 TLA786418 TBE786418 SRI786418 SHM786418 RXQ786418 RNU786418 RDY786418 QUC786418 QKG786418 QAK786418 PQO786418 PGS786418 OWW786418 ONA786418 ODE786418 NTI786418 NJM786418 MZQ786418 MPU786418 MFY786418 LWC786418 LMG786418 LCK786418 KSO786418 KIS786418 JYW786418 JPA786418 JFE786418 IVI786418 ILM786418 IBQ786418 HRU786418 HHY786418 GYC786418 GOG786418 GEK786418 FUO786418 FKS786418 FAW786418 ERA786418 EHE786418 DXI786418 DNM786418 DDQ786418 CTU786418 CJY786418 CAC786418 BQG786418 BGK786418 AWO786418 AMS786418 ACW786418 TA786418 JE786418 H786418:I786418 WVQ720882 WLU720882 WBY720882 VSC720882 VIG720882 UYK720882 UOO720882 UES720882 TUW720882 TLA720882 TBE720882 SRI720882 SHM720882 RXQ720882 RNU720882 RDY720882 QUC720882 QKG720882 QAK720882 PQO720882 PGS720882 OWW720882 ONA720882 ODE720882 NTI720882 NJM720882 MZQ720882 MPU720882 MFY720882 LWC720882 LMG720882 LCK720882 KSO720882 KIS720882 JYW720882 JPA720882 JFE720882 IVI720882 ILM720882 IBQ720882 HRU720882 HHY720882 GYC720882 GOG720882 GEK720882 FUO720882 FKS720882 FAW720882 ERA720882 EHE720882 DXI720882 DNM720882 DDQ720882 CTU720882 CJY720882 CAC720882 BQG720882 BGK720882 AWO720882 AMS720882 ACW720882 TA720882 JE720882 H720882:I720882 WVQ655346 WLU655346 WBY655346 VSC655346 VIG655346 UYK655346 UOO655346 UES655346 TUW655346 TLA655346 TBE655346 SRI655346 SHM655346 RXQ655346 RNU655346 RDY655346 QUC655346 QKG655346 QAK655346 PQO655346 PGS655346 OWW655346 ONA655346 ODE655346 NTI655346 NJM655346 MZQ655346 MPU655346 MFY655346 LWC655346 LMG655346 LCK655346 KSO655346 KIS655346 JYW655346 JPA655346 JFE655346 IVI655346 ILM655346 IBQ655346 HRU655346 HHY655346 GYC655346 GOG655346 GEK655346 FUO655346 FKS655346 FAW655346 ERA655346 EHE655346 DXI655346 DNM655346 DDQ655346 CTU655346 CJY655346 CAC655346 BQG655346 BGK655346 AWO655346 AMS655346 ACW655346 TA655346 JE655346 H655346:I655346 WVQ589810 WLU589810 WBY589810 VSC589810 VIG589810 UYK589810 UOO589810 UES589810 TUW589810 TLA589810 TBE589810 SRI589810 SHM589810 RXQ589810 RNU589810 RDY589810 QUC589810 QKG589810 QAK589810 PQO589810 PGS589810 OWW589810 ONA589810 ODE589810 NTI589810 NJM589810 MZQ589810 MPU589810 MFY589810 LWC589810 LMG589810 LCK589810 KSO589810 KIS589810 JYW589810 JPA589810 JFE589810 IVI589810 ILM589810 IBQ589810 HRU589810 HHY589810 GYC589810 GOG589810 GEK589810 FUO589810 FKS589810 FAW589810 ERA589810 EHE589810 DXI589810 DNM589810 DDQ589810 CTU589810 CJY589810 CAC589810 BQG589810 BGK589810 AWO589810 AMS589810 ACW589810 TA589810 JE589810 H589810:I589810 WVQ524274 WLU524274 WBY524274 VSC524274 VIG524274 UYK524274 UOO524274 UES524274 TUW524274 TLA524274 TBE524274 SRI524274 SHM524274 RXQ524274 RNU524274 RDY524274 QUC524274 QKG524274 QAK524274 PQO524274 PGS524274 OWW524274 ONA524274 ODE524274 NTI524274 NJM524274 MZQ524274 MPU524274 MFY524274 LWC524274 LMG524274 LCK524274 KSO524274 KIS524274 JYW524274 JPA524274 JFE524274 IVI524274 ILM524274 IBQ524274 HRU524274 HHY524274 GYC524274 GOG524274 GEK524274 FUO524274 FKS524274 FAW524274 ERA524274 EHE524274 DXI524274 DNM524274 DDQ524274 CTU524274 CJY524274 CAC524274 BQG524274 BGK524274 AWO524274 AMS524274 ACW524274 TA524274 JE524274 H524274:I524274 WVQ458738 WLU458738 WBY458738 VSC458738 VIG458738 UYK458738 UOO458738 UES458738 TUW458738 TLA458738 TBE458738 SRI458738 SHM458738 RXQ458738 RNU458738 RDY458738 QUC458738 QKG458738 QAK458738 PQO458738 PGS458738 OWW458738 ONA458738 ODE458738 NTI458738 NJM458738 MZQ458738 MPU458738 MFY458738 LWC458738 LMG458738 LCK458738 KSO458738 KIS458738 JYW458738 JPA458738 JFE458738 IVI458738 ILM458738 IBQ458738 HRU458738 HHY458738 GYC458738 GOG458738 GEK458738 FUO458738 FKS458738 FAW458738 ERA458738 EHE458738 DXI458738 DNM458738 DDQ458738 CTU458738 CJY458738 CAC458738 BQG458738 BGK458738 AWO458738 AMS458738 ACW458738 TA458738 JE458738 H458738:I458738 WVQ393202 WLU393202 WBY393202 VSC393202 VIG393202 UYK393202 UOO393202 UES393202 TUW393202 TLA393202 TBE393202 SRI393202 SHM393202 RXQ393202 RNU393202 RDY393202 QUC393202 QKG393202 QAK393202 PQO393202 PGS393202 OWW393202 ONA393202 ODE393202 NTI393202 NJM393202 MZQ393202 MPU393202 MFY393202 LWC393202 LMG393202 LCK393202 KSO393202 KIS393202 JYW393202 JPA393202 JFE393202 IVI393202 ILM393202 IBQ393202 HRU393202 HHY393202 GYC393202 GOG393202 GEK393202 FUO393202 FKS393202 FAW393202 ERA393202 EHE393202 DXI393202 DNM393202 DDQ393202 CTU393202 CJY393202 CAC393202 BQG393202 BGK393202 AWO393202 AMS393202 ACW393202 TA393202 JE393202 H393202:I393202 WVQ327666 WLU327666 WBY327666 VSC327666 VIG327666 UYK327666 UOO327666 UES327666 TUW327666 TLA327666 TBE327666 SRI327666 SHM327666 RXQ327666 RNU327666 RDY327666 QUC327666 QKG327666 QAK327666 PQO327666 PGS327666 OWW327666 ONA327666 ODE327666 NTI327666 NJM327666 MZQ327666 MPU327666 MFY327666 LWC327666 LMG327666 LCK327666 KSO327666 KIS327666 JYW327666 JPA327666 JFE327666 IVI327666 ILM327666 IBQ327666 HRU327666 HHY327666 GYC327666 GOG327666 GEK327666 FUO327666 FKS327666 FAW327666 ERA327666 EHE327666 DXI327666 DNM327666 DDQ327666 CTU327666 CJY327666 CAC327666 BQG327666 BGK327666 AWO327666 AMS327666 ACW327666 TA327666 JE327666 H327666:I327666 WVQ262130 WLU262130 WBY262130 VSC262130 VIG262130 UYK262130 UOO262130 UES262130 TUW262130 TLA262130 TBE262130 SRI262130 SHM262130 RXQ262130 RNU262130 RDY262130 QUC262130 QKG262130 QAK262130 PQO262130 PGS262130 OWW262130 ONA262130 ODE262130 NTI262130 NJM262130 MZQ262130 MPU262130 MFY262130 LWC262130 LMG262130 LCK262130 KSO262130 KIS262130 JYW262130 JPA262130 JFE262130 IVI262130 ILM262130 IBQ262130 HRU262130 HHY262130 GYC262130 GOG262130 GEK262130 FUO262130 FKS262130 FAW262130 ERA262130 EHE262130 DXI262130 DNM262130 DDQ262130 CTU262130 CJY262130 CAC262130 BQG262130 BGK262130 AWO262130 AMS262130 ACW262130 TA262130 JE262130 H262130:I262130 WVQ196594 WLU196594 WBY196594 VSC196594 VIG196594 UYK196594 UOO196594 UES196594 TUW196594 TLA196594 TBE196594 SRI196594 SHM196594 RXQ196594 RNU196594 RDY196594 QUC196594 QKG196594 QAK196594 PQO196594 PGS196594 OWW196594 ONA196594 ODE196594 NTI196594 NJM196594 MZQ196594 MPU196594 MFY196594 LWC196594 LMG196594 LCK196594 KSO196594 KIS196594 JYW196594 JPA196594 JFE196594 IVI196594 ILM196594 IBQ196594 HRU196594 HHY196594 GYC196594 GOG196594 GEK196594 FUO196594 FKS196594 FAW196594 ERA196594 EHE196594 DXI196594 DNM196594 DDQ196594 CTU196594 CJY196594 CAC196594 BQG196594 BGK196594 AWO196594 AMS196594 ACW196594 TA196594 JE196594 H196594:I196594 WVQ131058 WLU131058 WBY131058 VSC131058 VIG131058 UYK131058 UOO131058 UES131058 TUW131058 TLA131058 TBE131058 SRI131058 SHM131058 RXQ131058 RNU131058 RDY131058 QUC131058 QKG131058 QAK131058 PQO131058 PGS131058 OWW131058 ONA131058 ODE131058 NTI131058 NJM131058 MZQ131058 MPU131058 MFY131058 LWC131058 LMG131058 LCK131058 KSO131058 KIS131058 JYW131058 JPA131058 JFE131058 IVI131058 ILM131058 IBQ131058 HRU131058 HHY131058 GYC131058 GOG131058 GEK131058 FUO131058 FKS131058 FAW131058 ERA131058 EHE131058 DXI131058 DNM131058 DDQ131058 CTU131058 CJY131058 CAC131058 BQG131058 BGK131058 AWO131058 AMS131058 ACW131058 TA131058 JE131058 H131058:I131058 WVQ65522 WLU65522 WBY65522 VSC65522 VIG65522 UYK65522 UOO65522 UES65522 TUW65522 TLA65522 TBE65522 SRI65522 SHM65522 RXQ65522 RNU65522 RDY65522 QUC65522 QKG65522 QAK65522 PQO65522 PGS65522 OWW65522 ONA65522 ODE65522 NTI65522 NJM65522 MZQ65522 MPU65522 MFY65522 LWC65522 LMG65522 LCK65522 KSO65522 KIS65522 JYW65522 JPA65522 JFE65522 IVI65522 ILM65522 IBQ65522 HRU65522 HHY65522 GYC65522 GOG65522 GEK65522 FUO65522 FKS65522 FAW65522 ERA65522 EHE65522 DXI65522 DNM65522 DDQ65522 CTU65522 CJY65522 CAC65522 BQG65522 BGK65522 AWO65522 AMS65522 ACW65522 TA65522 JE65522 H65522:I65522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6">
      <formula1>$O$35:$R$35</formula1>
    </dataValidation>
    <dataValidation type="list" allowBlank="1" showInputMessage="1" showErrorMessage="1" sqref="WVQ983025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21: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H131057: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H196593: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H262129: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H327665: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H393201: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H458737: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H524273: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H589809: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H655345: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H720881: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H786417: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H851953: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H917489: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H983025: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JE33:JE34">
      <formula1>$N$33:$R$33</formula1>
    </dataValidation>
    <dataValidation type="list" allowBlank="1" showInputMessage="1" showErrorMessage="1" sqref="WVQ983023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1">
      <formula1>$O$31:$R$31</formula1>
    </dataValidation>
    <dataValidation type="list" allowBlank="1" showInputMessage="1" showErrorMessage="1" sqref="WVQ983033 WBY983033 VSC983033 VIG983033 UYK983033 UOO983033 UES983033 TUW983033 TLA983033 TBE983033 SRI983033 SHM983033 RXQ983033 RNU983033 RDY983033 QUC983033 QKG983033 QAK983033 PQO983033 PGS983033 OWW983033 ONA983033 ODE983033 NTI983033 NJM983033 MZQ983033 MPU983033 MFY983033 LWC983033 LMG983033 LCK983033 KSO983033 KIS983033 JYW983033 JPA983033 JFE983033 IVI983033 ILM983033 IBQ983033 HRU983033 HHY983033 GYC983033 GOG983033 GEK983033 FUO983033 FKS983033 FAW983033 ERA983033 EHE983033 DXI983033 DNM983033 DDQ983033 CTU983033 CJY983033 CAC983033 BQG983033 BGK983033 AWO983033 AMS983033 ACW983033 TA983033 JE983033 H983033:I983033 WVQ917497 WLU917497 WBY917497 VSC917497 VIG917497 UYK917497 UOO917497 UES917497 TUW917497 TLA917497 TBE917497 SRI917497 SHM917497 RXQ917497 RNU917497 RDY917497 QUC917497 QKG917497 QAK917497 PQO917497 PGS917497 OWW917497 ONA917497 ODE917497 NTI917497 NJM917497 MZQ917497 MPU917497 MFY917497 LWC917497 LMG917497 LCK917497 KSO917497 KIS917497 JYW917497 JPA917497 JFE917497 IVI917497 ILM917497 IBQ917497 HRU917497 HHY917497 GYC917497 GOG917497 GEK917497 FUO917497 FKS917497 FAW917497 ERA917497 EHE917497 DXI917497 DNM917497 DDQ917497 CTU917497 CJY917497 CAC917497 BQG917497 BGK917497 AWO917497 AMS917497 ACW917497 TA917497 JE917497 H917497:I917497 WVQ851961 WLU851961 WBY851961 VSC851961 VIG851961 UYK851961 UOO851961 UES851961 TUW851961 TLA851961 TBE851961 SRI851961 SHM851961 RXQ851961 RNU851961 RDY851961 QUC851961 QKG851961 QAK851961 PQO851961 PGS851961 OWW851961 ONA851961 ODE851961 NTI851961 NJM851961 MZQ851961 MPU851961 MFY851961 LWC851961 LMG851961 LCK851961 KSO851961 KIS851961 JYW851961 JPA851961 JFE851961 IVI851961 ILM851961 IBQ851961 HRU851961 HHY851961 GYC851961 GOG851961 GEK851961 FUO851961 FKS851961 FAW851961 ERA851961 EHE851961 DXI851961 DNM851961 DDQ851961 CTU851961 CJY851961 CAC851961 BQG851961 BGK851961 AWO851961 AMS851961 ACW851961 TA851961 JE851961 H851961:I851961 WVQ786425 WLU786425 WBY786425 VSC786425 VIG786425 UYK786425 UOO786425 UES786425 TUW786425 TLA786425 TBE786425 SRI786425 SHM786425 RXQ786425 RNU786425 RDY786425 QUC786425 QKG786425 QAK786425 PQO786425 PGS786425 OWW786425 ONA786425 ODE786425 NTI786425 NJM786425 MZQ786425 MPU786425 MFY786425 LWC786425 LMG786425 LCK786425 KSO786425 KIS786425 JYW786425 JPA786425 JFE786425 IVI786425 ILM786425 IBQ786425 HRU786425 HHY786425 GYC786425 GOG786425 GEK786425 FUO786425 FKS786425 FAW786425 ERA786425 EHE786425 DXI786425 DNM786425 DDQ786425 CTU786425 CJY786425 CAC786425 BQG786425 BGK786425 AWO786425 AMS786425 ACW786425 TA786425 JE786425 H786425:I786425 WVQ720889 WLU720889 WBY720889 VSC720889 VIG720889 UYK720889 UOO720889 UES720889 TUW720889 TLA720889 TBE720889 SRI720889 SHM720889 RXQ720889 RNU720889 RDY720889 QUC720889 QKG720889 QAK720889 PQO720889 PGS720889 OWW720889 ONA720889 ODE720889 NTI720889 NJM720889 MZQ720889 MPU720889 MFY720889 LWC720889 LMG720889 LCK720889 KSO720889 KIS720889 JYW720889 JPA720889 JFE720889 IVI720889 ILM720889 IBQ720889 HRU720889 HHY720889 GYC720889 GOG720889 GEK720889 FUO720889 FKS720889 FAW720889 ERA720889 EHE720889 DXI720889 DNM720889 DDQ720889 CTU720889 CJY720889 CAC720889 BQG720889 BGK720889 AWO720889 AMS720889 ACW720889 TA720889 JE720889 H720889:I720889 WVQ655353 WLU655353 WBY655353 VSC655353 VIG655353 UYK655353 UOO655353 UES655353 TUW655353 TLA655353 TBE655353 SRI655353 SHM655353 RXQ655353 RNU655353 RDY655353 QUC655353 QKG655353 QAK655353 PQO655353 PGS655353 OWW655353 ONA655353 ODE655353 NTI655353 NJM655353 MZQ655353 MPU655353 MFY655353 LWC655353 LMG655353 LCK655353 KSO655353 KIS655353 JYW655353 JPA655353 JFE655353 IVI655353 ILM655353 IBQ655353 HRU655353 HHY655353 GYC655353 GOG655353 GEK655353 FUO655353 FKS655353 FAW655353 ERA655353 EHE655353 DXI655353 DNM655353 DDQ655353 CTU655353 CJY655353 CAC655353 BQG655353 BGK655353 AWO655353 AMS655353 ACW655353 TA655353 JE655353 H655353:I655353 WVQ589817 WLU589817 WBY589817 VSC589817 VIG589817 UYK589817 UOO589817 UES589817 TUW589817 TLA589817 TBE589817 SRI589817 SHM589817 RXQ589817 RNU589817 RDY589817 QUC589817 QKG589817 QAK589817 PQO589817 PGS589817 OWW589817 ONA589817 ODE589817 NTI589817 NJM589817 MZQ589817 MPU589817 MFY589817 LWC589817 LMG589817 LCK589817 KSO589817 KIS589817 JYW589817 JPA589817 JFE589817 IVI589817 ILM589817 IBQ589817 HRU589817 HHY589817 GYC589817 GOG589817 GEK589817 FUO589817 FKS589817 FAW589817 ERA589817 EHE589817 DXI589817 DNM589817 DDQ589817 CTU589817 CJY589817 CAC589817 BQG589817 BGK589817 AWO589817 AMS589817 ACW589817 TA589817 JE589817 H589817:I589817 WVQ524281 WLU524281 WBY524281 VSC524281 VIG524281 UYK524281 UOO524281 UES524281 TUW524281 TLA524281 TBE524281 SRI524281 SHM524281 RXQ524281 RNU524281 RDY524281 QUC524281 QKG524281 QAK524281 PQO524281 PGS524281 OWW524281 ONA524281 ODE524281 NTI524281 NJM524281 MZQ524281 MPU524281 MFY524281 LWC524281 LMG524281 LCK524281 KSO524281 KIS524281 JYW524281 JPA524281 JFE524281 IVI524281 ILM524281 IBQ524281 HRU524281 HHY524281 GYC524281 GOG524281 GEK524281 FUO524281 FKS524281 FAW524281 ERA524281 EHE524281 DXI524281 DNM524281 DDQ524281 CTU524281 CJY524281 CAC524281 BQG524281 BGK524281 AWO524281 AMS524281 ACW524281 TA524281 JE524281 H524281:I524281 WVQ458745 WLU458745 WBY458745 VSC458745 VIG458745 UYK458745 UOO458745 UES458745 TUW458745 TLA458745 TBE458745 SRI458745 SHM458745 RXQ458745 RNU458745 RDY458745 QUC458745 QKG458745 QAK458745 PQO458745 PGS458745 OWW458745 ONA458745 ODE458745 NTI458745 NJM458745 MZQ458745 MPU458745 MFY458745 LWC458745 LMG458745 LCK458745 KSO458745 KIS458745 JYW458745 JPA458745 JFE458745 IVI458745 ILM458745 IBQ458745 HRU458745 HHY458745 GYC458745 GOG458745 GEK458745 FUO458745 FKS458745 FAW458745 ERA458745 EHE458745 DXI458745 DNM458745 DDQ458745 CTU458745 CJY458745 CAC458745 BQG458745 BGK458745 AWO458745 AMS458745 ACW458745 TA458745 JE458745 H458745:I458745 WVQ393209 WLU393209 WBY393209 VSC393209 VIG393209 UYK393209 UOO393209 UES393209 TUW393209 TLA393209 TBE393209 SRI393209 SHM393209 RXQ393209 RNU393209 RDY393209 QUC393209 QKG393209 QAK393209 PQO393209 PGS393209 OWW393209 ONA393209 ODE393209 NTI393209 NJM393209 MZQ393209 MPU393209 MFY393209 LWC393209 LMG393209 LCK393209 KSO393209 KIS393209 JYW393209 JPA393209 JFE393209 IVI393209 ILM393209 IBQ393209 HRU393209 HHY393209 GYC393209 GOG393209 GEK393209 FUO393209 FKS393209 FAW393209 ERA393209 EHE393209 DXI393209 DNM393209 DDQ393209 CTU393209 CJY393209 CAC393209 BQG393209 BGK393209 AWO393209 AMS393209 ACW393209 TA393209 JE393209 H393209:I393209 WVQ327673 WLU327673 WBY327673 VSC327673 VIG327673 UYK327673 UOO327673 UES327673 TUW327673 TLA327673 TBE327673 SRI327673 SHM327673 RXQ327673 RNU327673 RDY327673 QUC327673 QKG327673 QAK327673 PQO327673 PGS327673 OWW327673 ONA327673 ODE327673 NTI327673 NJM327673 MZQ327673 MPU327673 MFY327673 LWC327673 LMG327673 LCK327673 KSO327673 KIS327673 JYW327673 JPA327673 JFE327673 IVI327673 ILM327673 IBQ327673 HRU327673 HHY327673 GYC327673 GOG327673 GEK327673 FUO327673 FKS327673 FAW327673 ERA327673 EHE327673 DXI327673 DNM327673 DDQ327673 CTU327673 CJY327673 CAC327673 BQG327673 BGK327673 AWO327673 AMS327673 ACW327673 TA327673 JE327673 H327673:I327673 WVQ262137 WLU262137 WBY262137 VSC262137 VIG262137 UYK262137 UOO262137 UES262137 TUW262137 TLA262137 TBE262137 SRI262137 SHM262137 RXQ262137 RNU262137 RDY262137 QUC262137 QKG262137 QAK262137 PQO262137 PGS262137 OWW262137 ONA262137 ODE262137 NTI262137 NJM262137 MZQ262137 MPU262137 MFY262137 LWC262137 LMG262137 LCK262137 KSO262137 KIS262137 JYW262137 JPA262137 JFE262137 IVI262137 ILM262137 IBQ262137 HRU262137 HHY262137 GYC262137 GOG262137 GEK262137 FUO262137 FKS262137 FAW262137 ERA262137 EHE262137 DXI262137 DNM262137 DDQ262137 CTU262137 CJY262137 CAC262137 BQG262137 BGK262137 AWO262137 AMS262137 ACW262137 TA262137 JE262137 H262137:I262137 WVQ196601 WLU196601 WBY196601 VSC196601 VIG196601 UYK196601 UOO196601 UES196601 TUW196601 TLA196601 TBE196601 SRI196601 SHM196601 RXQ196601 RNU196601 RDY196601 QUC196601 QKG196601 QAK196601 PQO196601 PGS196601 OWW196601 ONA196601 ODE196601 NTI196601 NJM196601 MZQ196601 MPU196601 MFY196601 LWC196601 LMG196601 LCK196601 KSO196601 KIS196601 JYW196601 JPA196601 JFE196601 IVI196601 ILM196601 IBQ196601 HRU196601 HHY196601 GYC196601 GOG196601 GEK196601 FUO196601 FKS196601 FAW196601 ERA196601 EHE196601 DXI196601 DNM196601 DDQ196601 CTU196601 CJY196601 CAC196601 BQG196601 BGK196601 AWO196601 AMS196601 ACW196601 TA196601 JE196601 H196601:I196601 WVQ131065 WLU131065 WBY131065 VSC131065 VIG131065 UYK131065 UOO131065 UES131065 TUW131065 TLA131065 TBE131065 SRI131065 SHM131065 RXQ131065 RNU131065 RDY131065 QUC131065 QKG131065 QAK131065 PQO131065 PGS131065 OWW131065 ONA131065 ODE131065 NTI131065 NJM131065 MZQ131065 MPU131065 MFY131065 LWC131065 LMG131065 LCK131065 KSO131065 KIS131065 JYW131065 JPA131065 JFE131065 IVI131065 ILM131065 IBQ131065 HRU131065 HHY131065 GYC131065 GOG131065 GEK131065 FUO131065 FKS131065 FAW131065 ERA131065 EHE131065 DXI131065 DNM131065 DDQ131065 CTU131065 CJY131065 CAC131065 BQG131065 BGK131065 AWO131065 AMS131065 ACW131065 TA131065 JE131065 H131065:I131065 WVQ65529 WLU65529 WBY65529 VSC65529 VIG65529 UYK65529 UOO65529 UES65529 TUW65529 TLA65529 TBE65529 SRI65529 SHM65529 RXQ65529 RNU65529 RDY65529 QUC65529 QKG65529 QAK65529 PQO65529 PGS65529 OWW65529 ONA65529 ODE65529 NTI65529 NJM65529 MZQ65529 MPU65529 MFY65529 LWC65529 LMG65529 LCK65529 KSO65529 KIS65529 JYW65529 JPA65529 JFE65529 IVI65529 ILM65529 IBQ65529 HRU65529 HHY65529 GYC65529 GOG65529 GEK65529 FUO65529 FKS65529 FAW65529 ERA65529 EHE65529 DXI65529 DNM65529 DDQ65529 CTU65529 CJY65529 CAC65529 BQG65529 BGK65529 AWO65529 AMS65529 ACW65529 TA65529 JE65529 H65529:I65529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3">
      <formula1>$O$42:$R$42</formula1>
    </dataValidation>
    <dataValidation type="list" allowBlank="1" showInputMessage="1" showErrorMessage="1" sqref="J65571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formula1>#REF!</formula1>
    </dataValidation>
    <dataValidation type="list" operator="equal"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H983042:I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H917506:I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H851970:I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H786434:I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H720898:I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H655362:I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H589826:I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H524290:I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H458754:I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H393218:I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H327682:I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H262146:I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H196610:I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H131074:I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65538:I65538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2">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formula1>#REF!</formula1>
    </dataValidation>
    <dataValidation type="list" allowBlank="1" showInputMessage="1" showErrorMessage="1" sqref="J65559:J65562 WVR983078:WVR983086 WLV983078:WLV983086 WBZ983078:WBZ983086 VSD983078:VSD983086 VIH983078:VIH983086 UYL983078:UYL983086 UOP983078:UOP983086 UET983078:UET983086 TUX983078:TUX983086 TLB983078:TLB983086 TBF983078:TBF983086 SRJ983078:SRJ983086 SHN983078:SHN983086 RXR983078:RXR983086 RNV983078:RNV983086 RDZ983078:RDZ983086 QUD983078:QUD983086 QKH983078:QKH983086 QAL983078:QAL983086 PQP983078:PQP983086 PGT983078:PGT983086 OWX983078:OWX983086 ONB983078:ONB983086 ODF983078:ODF983086 NTJ983078:NTJ983086 NJN983078:NJN983086 MZR983078:MZR983086 MPV983078:MPV983086 MFZ983078:MFZ983086 LWD983078:LWD983086 LMH983078:LMH983086 LCL983078:LCL983086 KSP983078:KSP983086 KIT983078:KIT983086 JYX983078:JYX983086 JPB983078:JPB983086 JFF983078:JFF983086 IVJ983078:IVJ983086 ILN983078:ILN983086 IBR983078:IBR983086 HRV983078:HRV983086 HHZ983078:HHZ983086 GYD983078:GYD983086 GOH983078:GOH983086 GEL983078:GEL983086 FUP983078:FUP983086 FKT983078:FKT983086 FAX983078:FAX983086 ERB983078:ERB983086 EHF983078:EHF983086 DXJ983078:DXJ983086 DNN983078:DNN983086 DDR983078:DDR983086 CTV983078:CTV983086 CJZ983078:CJZ983086 CAD983078:CAD983086 BQH983078:BQH983086 BGL983078:BGL983086 AWP983078:AWP983086 AMT983078:AMT983086 ACX983078:ACX983086 TB983078:TB983086 JF983078:JF983086 J983078:J983086 WVR917542:WVR917550 WLV917542:WLV917550 WBZ917542:WBZ917550 VSD917542:VSD917550 VIH917542:VIH917550 UYL917542:UYL917550 UOP917542:UOP917550 UET917542:UET917550 TUX917542:TUX917550 TLB917542:TLB917550 TBF917542:TBF917550 SRJ917542:SRJ917550 SHN917542:SHN917550 RXR917542:RXR917550 RNV917542:RNV917550 RDZ917542:RDZ917550 QUD917542:QUD917550 QKH917542:QKH917550 QAL917542:QAL917550 PQP917542:PQP917550 PGT917542:PGT917550 OWX917542:OWX917550 ONB917542:ONB917550 ODF917542:ODF917550 NTJ917542:NTJ917550 NJN917542:NJN917550 MZR917542:MZR917550 MPV917542:MPV917550 MFZ917542:MFZ917550 LWD917542:LWD917550 LMH917542:LMH917550 LCL917542:LCL917550 KSP917542:KSP917550 KIT917542:KIT917550 JYX917542:JYX917550 JPB917542:JPB917550 JFF917542:JFF917550 IVJ917542:IVJ917550 ILN917542:ILN917550 IBR917542:IBR917550 HRV917542:HRV917550 HHZ917542:HHZ917550 GYD917542:GYD917550 GOH917542:GOH917550 GEL917542:GEL917550 FUP917542:FUP917550 FKT917542:FKT917550 FAX917542:FAX917550 ERB917542:ERB917550 EHF917542:EHF917550 DXJ917542:DXJ917550 DNN917542:DNN917550 DDR917542:DDR917550 CTV917542:CTV917550 CJZ917542:CJZ917550 CAD917542:CAD917550 BQH917542:BQH917550 BGL917542:BGL917550 AWP917542:AWP917550 AMT917542:AMT917550 ACX917542:ACX917550 TB917542:TB917550 JF917542:JF917550 J917542:J917550 WVR852006:WVR852014 WLV852006:WLV852014 WBZ852006:WBZ852014 VSD852006:VSD852014 VIH852006:VIH852014 UYL852006:UYL852014 UOP852006:UOP852014 UET852006:UET852014 TUX852006:TUX852014 TLB852006:TLB852014 TBF852006:TBF852014 SRJ852006:SRJ852014 SHN852006:SHN852014 RXR852006:RXR852014 RNV852006:RNV852014 RDZ852006:RDZ852014 QUD852006:QUD852014 QKH852006:QKH852014 QAL852006:QAL852014 PQP852006:PQP852014 PGT852006:PGT852014 OWX852006:OWX852014 ONB852006:ONB852014 ODF852006:ODF852014 NTJ852006:NTJ852014 NJN852006:NJN852014 MZR852006:MZR852014 MPV852006:MPV852014 MFZ852006:MFZ852014 LWD852006:LWD852014 LMH852006:LMH852014 LCL852006:LCL852014 KSP852006:KSP852014 KIT852006:KIT852014 JYX852006:JYX852014 JPB852006:JPB852014 JFF852006:JFF852014 IVJ852006:IVJ852014 ILN852006:ILN852014 IBR852006:IBR852014 HRV852006:HRV852014 HHZ852006:HHZ852014 GYD852006:GYD852014 GOH852006:GOH852014 GEL852006:GEL852014 FUP852006:FUP852014 FKT852006:FKT852014 FAX852006:FAX852014 ERB852006:ERB852014 EHF852006:EHF852014 DXJ852006:DXJ852014 DNN852006:DNN852014 DDR852006:DDR852014 CTV852006:CTV852014 CJZ852006:CJZ852014 CAD852006:CAD852014 BQH852006:BQH852014 BGL852006:BGL852014 AWP852006:AWP852014 AMT852006:AMT852014 ACX852006:ACX852014 TB852006:TB852014 JF852006:JF852014 J852006:J852014 WVR786470:WVR786478 WLV786470:WLV786478 WBZ786470:WBZ786478 VSD786470:VSD786478 VIH786470:VIH786478 UYL786470:UYL786478 UOP786470:UOP786478 UET786470:UET786478 TUX786470:TUX786478 TLB786470:TLB786478 TBF786470:TBF786478 SRJ786470:SRJ786478 SHN786470:SHN786478 RXR786470:RXR786478 RNV786470:RNV786478 RDZ786470:RDZ786478 QUD786470:QUD786478 QKH786470:QKH786478 QAL786470:QAL786478 PQP786470:PQP786478 PGT786470:PGT786478 OWX786470:OWX786478 ONB786470:ONB786478 ODF786470:ODF786478 NTJ786470:NTJ786478 NJN786470:NJN786478 MZR786470:MZR786478 MPV786470:MPV786478 MFZ786470:MFZ786478 LWD786470:LWD786478 LMH786470:LMH786478 LCL786470:LCL786478 KSP786470:KSP786478 KIT786470:KIT786478 JYX786470:JYX786478 JPB786470:JPB786478 JFF786470:JFF786478 IVJ786470:IVJ786478 ILN786470:ILN786478 IBR786470:IBR786478 HRV786470:HRV786478 HHZ786470:HHZ786478 GYD786470:GYD786478 GOH786470:GOH786478 GEL786470:GEL786478 FUP786470:FUP786478 FKT786470:FKT786478 FAX786470:FAX786478 ERB786470:ERB786478 EHF786470:EHF786478 DXJ786470:DXJ786478 DNN786470:DNN786478 DDR786470:DDR786478 CTV786470:CTV786478 CJZ786470:CJZ786478 CAD786470:CAD786478 BQH786470:BQH786478 BGL786470:BGL786478 AWP786470:AWP786478 AMT786470:AMT786478 ACX786470:ACX786478 TB786470:TB786478 JF786470:JF786478 J786470:J786478 WVR720934:WVR720942 WLV720934:WLV720942 WBZ720934:WBZ720942 VSD720934:VSD720942 VIH720934:VIH720942 UYL720934:UYL720942 UOP720934:UOP720942 UET720934:UET720942 TUX720934:TUX720942 TLB720934:TLB720942 TBF720934:TBF720942 SRJ720934:SRJ720942 SHN720934:SHN720942 RXR720934:RXR720942 RNV720934:RNV720942 RDZ720934:RDZ720942 QUD720934:QUD720942 QKH720934:QKH720942 QAL720934:QAL720942 PQP720934:PQP720942 PGT720934:PGT720942 OWX720934:OWX720942 ONB720934:ONB720942 ODF720934:ODF720942 NTJ720934:NTJ720942 NJN720934:NJN720942 MZR720934:MZR720942 MPV720934:MPV720942 MFZ720934:MFZ720942 LWD720934:LWD720942 LMH720934:LMH720942 LCL720934:LCL720942 KSP720934:KSP720942 KIT720934:KIT720942 JYX720934:JYX720942 JPB720934:JPB720942 JFF720934:JFF720942 IVJ720934:IVJ720942 ILN720934:ILN720942 IBR720934:IBR720942 HRV720934:HRV720942 HHZ720934:HHZ720942 GYD720934:GYD720942 GOH720934:GOH720942 GEL720934:GEL720942 FUP720934:FUP720942 FKT720934:FKT720942 FAX720934:FAX720942 ERB720934:ERB720942 EHF720934:EHF720942 DXJ720934:DXJ720942 DNN720934:DNN720942 DDR720934:DDR720942 CTV720934:CTV720942 CJZ720934:CJZ720942 CAD720934:CAD720942 BQH720934:BQH720942 BGL720934:BGL720942 AWP720934:AWP720942 AMT720934:AMT720942 ACX720934:ACX720942 TB720934:TB720942 JF720934:JF720942 J720934:J720942 WVR655398:WVR655406 WLV655398:WLV655406 WBZ655398:WBZ655406 VSD655398:VSD655406 VIH655398:VIH655406 UYL655398:UYL655406 UOP655398:UOP655406 UET655398:UET655406 TUX655398:TUX655406 TLB655398:TLB655406 TBF655398:TBF655406 SRJ655398:SRJ655406 SHN655398:SHN655406 RXR655398:RXR655406 RNV655398:RNV655406 RDZ655398:RDZ655406 QUD655398:QUD655406 QKH655398:QKH655406 QAL655398:QAL655406 PQP655398:PQP655406 PGT655398:PGT655406 OWX655398:OWX655406 ONB655398:ONB655406 ODF655398:ODF655406 NTJ655398:NTJ655406 NJN655398:NJN655406 MZR655398:MZR655406 MPV655398:MPV655406 MFZ655398:MFZ655406 LWD655398:LWD655406 LMH655398:LMH655406 LCL655398:LCL655406 KSP655398:KSP655406 KIT655398:KIT655406 JYX655398:JYX655406 JPB655398:JPB655406 JFF655398:JFF655406 IVJ655398:IVJ655406 ILN655398:ILN655406 IBR655398:IBR655406 HRV655398:HRV655406 HHZ655398:HHZ655406 GYD655398:GYD655406 GOH655398:GOH655406 GEL655398:GEL655406 FUP655398:FUP655406 FKT655398:FKT655406 FAX655398:FAX655406 ERB655398:ERB655406 EHF655398:EHF655406 DXJ655398:DXJ655406 DNN655398:DNN655406 DDR655398:DDR655406 CTV655398:CTV655406 CJZ655398:CJZ655406 CAD655398:CAD655406 BQH655398:BQH655406 BGL655398:BGL655406 AWP655398:AWP655406 AMT655398:AMT655406 ACX655398:ACX655406 TB655398:TB655406 JF655398:JF655406 J655398:J655406 WVR589862:WVR589870 WLV589862:WLV589870 WBZ589862:WBZ589870 VSD589862:VSD589870 VIH589862:VIH589870 UYL589862:UYL589870 UOP589862:UOP589870 UET589862:UET589870 TUX589862:TUX589870 TLB589862:TLB589870 TBF589862:TBF589870 SRJ589862:SRJ589870 SHN589862:SHN589870 RXR589862:RXR589870 RNV589862:RNV589870 RDZ589862:RDZ589870 QUD589862:QUD589870 QKH589862:QKH589870 QAL589862:QAL589870 PQP589862:PQP589870 PGT589862:PGT589870 OWX589862:OWX589870 ONB589862:ONB589870 ODF589862:ODF589870 NTJ589862:NTJ589870 NJN589862:NJN589870 MZR589862:MZR589870 MPV589862:MPV589870 MFZ589862:MFZ589870 LWD589862:LWD589870 LMH589862:LMH589870 LCL589862:LCL589870 KSP589862:KSP589870 KIT589862:KIT589870 JYX589862:JYX589870 JPB589862:JPB589870 JFF589862:JFF589870 IVJ589862:IVJ589870 ILN589862:ILN589870 IBR589862:IBR589870 HRV589862:HRV589870 HHZ589862:HHZ589870 GYD589862:GYD589870 GOH589862:GOH589870 GEL589862:GEL589870 FUP589862:FUP589870 FKT589862:FKT589870 FAX589862:FAX589870 ERB589862:ERB589870 EHF589862:EHF589870 DXJ589862:DXJ589870 DNN589862:DNN589870 DDR589862:DDR589870 CTV589862:CTV589870 CJZ589862:CJZ589870 CAD589862:CAD589870 BQH589862:BQH589870 BGL589862:BGL589870 AWP589862:AWP589870 AMT589862:AMT589870 ACX589862:ACX589870 TB589862:TB589870 JF589862:JF589870 J589862:J589870 WVR524326:WVR524334 WLV524326:WLV524334 WBZ524326:WBZ524334 VSD524326:VSD524334 VIH524326:VIH524334 UYL524326:UYL524334 UOP524326:UOP524334 UET524326:UET524334 TUX524326:TUX524334 TLB524326:TLB524334 TBF524326:TBF524334 SRJ524326:SRJ524334 SHN524326:SHN524334 RXR524326:RXR524334 RNV524326:RNV524334 RDZ524326:RDZ524334 QUD524326:QUD524334 QKH524326:QKH524334 QAL524326:QAL524334 PQP524326:PQP524334 PGT524326:PGT524334 OWX524326:OWX524334 ONB524326:ONB524334 ODF524326:ODF524334 NTJ524326:NTJ524334 NJN524326:NJN524334 MZR524326:MZR524334 MPV524326:MPV524334 MFZ524326:MFZ524334 LWD524326:LWD524334 LMH524326:LMH524334 LCL524326:LCL524334 KSP524326:KSP524334 KIT524326:KIT524334 JYX524326:JYX524334 JPB524326:JPB524334 JFF524326:JFF524334 IVJ524326:IVJ524334 ILN524326:ILN524334 IBR524326:IBR524334 HRV524326:HRV524334 HHZ524326:HHZ524334 GYD524326:GYD524334 GOH524326:GOH524334 GEL524326:GEL524334 FUP524326:FUP524334 FKT524326:FKT524334 FAX524326:FAX524334 ERB524326:ERB524334 EHF524326:EHF524334 DXJ524326:DXJ524334 DNN524326:DNN524334 DDR524326:DDR524334 CTV524326:CTV524334 CJZ524326:CJZ524334 CAD524326:CAD524334 BQH524326:BQH524334 BGL524326:BGL524334 AWP524326:AWP524334 AMT524326:AMT524334 ACX524326:ACX524334 TB524326:TB524334 JF524326:JF524334 J524326:J524334 WVR458790:WVR458798 WLV458790:WLV458798 WBZ458790:WBZ458798 VSD458790:VSD458798 VIH458790:VIH458798 UYL458790:UYL458798 UOP458790:UOP458798 UET458790:UET458798 TUX458790:TUX458798 TLB458790:TLB458798 TBF458790:TBF458798 SRJ458790:SRJ458798 SHN458790:SHN458798 RXR458790:RXR458798 RNV458790:RNV458798 RDZ458790:RDZ458798 QUD458790:QUD458798 QKH458790:QKH458798 QAL458790:QAL458798 PQP458790:PQP458798 PGT458790:PGT458798 OWX458790:OWX458798 ONB458790:ONB458798 ODF458790:ODF458798 NTJ458790:NTJ458798 NJN458790:NJN458798 MZR458790:MZR458798 MPV458790:MPV458798 MFZ458790:MFZ458798 LWD458790:LWD458798 LMH458790:LMH458798 LCL458790:LCL458798 KSP458790:KSP458798 KIT458790:KIT458798 JYX458790:JYX458798 JPB458790:JPB458798 JFF458790:JFF458798 IVJ458790:IVJ458798 ILN458790:ILN458798 IBR458790:IBR458798 HRV458790:HRV458798 HHZ458790:HHZ458798 GYD458790:GYD458798 GOH458790:GOH458798 GEL458790:GEL458798 FUP458790:FUP458798 FKT458790:FKT458798 FAX458790:FAX458798 ERB458790:ERB458798 EHF458790:EHF458798 DXJ458790:DXJ458798 DNN458790:DNN458798 DDR458790:DDR458798 CTV458790:CTV458798 CJZ458790:CJZ458798 CAD458790:CAD458798 BQH458790:BQH458798 BGL458790:BGL458798 AWP458790:AWP458798 AMT458790:AMT458798 ACX458790:ACX458798 TB458790:TB458798 JF458790:JF458798 J458790:J458798 WVR393254:WVR393262 WLV393254:WLV393262 WBZ393254:WBZ393262 VSD393254:VSD393262 VIH393254:VIH393262 UYL393254:UYL393262 UOP393254:UOP393262 UET393254:UET393262 TUX393254:TUX393262 TLB393254:TLB393262 TBF393254:TBF393262 SRJ393254:SRJ393262 SHN393254:SHN393262 RXR393254:RXR393262 RNV393254:RNV393262 RDZ393254:RDZ393262 QUD393254:QUD393262 QKH393254:QKH393262 QAL393254:QAL393262 PQP393254:PQP393262 PGT393254:PGT393262 OWX393254:OWX393262 ONB393254:ONB393262 ODF393254:ODF393262 NTJ393254:NTJ393262 NJN393254:NJN393262 MZR393254:MZR393262 MPV393254:MPV393262 MFZ393254:MFZ393262 LWD393254:LWD393262 LMH393254:LMH393262 LCL393254:LCL393262 KSP393254:KSP393262 KIT393254:KIT393262 JYX393254:JYX393262 JPB393254:JPB393262 JFF393254:JFF393262 IVJ393254:IVJ393262 ILN393254:ILN393262 IBR393254:IBR393262 HRV393254:HRV393262 HHZ393254:HHZ393262 GYD393254:GYD393262 GOH393254:GOH393262 GEL393254:GEL393262 FUP393254:FUP393262 FKT393254:FKT393262 FAX393254:FAX393262 ERB393254:ERB393262 EHF393254:EHF393262 DXJ393254:DXJ393262 DNN393254:DNN393262 DDR393254:DDR393262 CTV393254:CTV393262 CJZ393254:CJZ393262 CAD393254:CAD393262 BQH393254:BQH393262 BGL393254:BGL393262 AWP393254:AWP393262 AMT393254:AMT393262 ACX393254:ACX393262 TB393254:TB393262 JF393254:JF393262 J393254:J393262 WVR327718:WVR327726 WLV327718:WLV327726 WBZ327718:WBZ327726 VSD327718:VSD327726 VIH327718:VIH327726 UYL327718:UYL327726 UOP327718:UOP327726 UET327718:UET327726 TUX327718:TUX327726 TLB327718:TLB327726 TBF327718:TBF327726 SRJ327718:SRJ327726 SHN327718:SHN327726 RXR327718:RXR327726 RNV327718:RNV327726 RDZ327718:RDZ327726 QUD327718:QUD327726 QKH327718:QKH327726 QAL327718:QAL327726 PQP327718:PQP327726 PGT327718:PGT327726 OWX327718:OWX327726 ONB327718:ONB327726 ODF327718:ODF327726 NTJ327718:NTJ327726 NJN327718:NJN327726 MZR327718:MZR327726 MPV327718:MPV327726 MFZ327718:MFZ327726 LWD327718:LWD327726 LMH327718:LMH327726 LCL327718:LCL327726 KSP327718:KSP327726 KIT327718:KIT327726 JYX327718:JYX327726 JPB327718:JPB327726 JFF327718:JFF327726 IVJ327718:IVJ327726 ILN327718:ILN327726 IBR327718:IBR327726 HRV327718:HRV327726 HHZ327718:HHZ327726 GYD327718:GYD327726 GOH327718:GOH327726 GEL327718:GEL327726 FUP327718:FUP327726 FKT327718:FKT327726 FAX327718:FAX327726 ERB327718:ERB327726 EHF327718:EHF327726 DXJ327718:DXJ327726 DNN327718:DNN327726 DDR327718:DDR327726 CTV327718:CTV327726 CJZ327718:CJZ327726 CAD327718:CAD327726 BQH327718:BQH327726 BGL327718:BGL327726 AWP327718:AWP327726 AMT327718:AMT327726 ACX327718:ACX327726 TB327718:TB327726 JF327718:JF327726 J327718:J327726 WVR262182:WVR262190 WLV262182:WLV262190 WBZ262182:WBZ262190 VSD262182:VSD262190 VIH262182:VIH262190 UYL262182:UYL262190 UOP262182:UOP262190 UET262182:UET262190 TUX262182:TUX262190 TLB262182:TLB262190 TBF262182:TBF262190 SRJ262182:SRJ262190 SHN262182:SHN262190 RXR262182:RXR262190 RNV262182:RNV262190 RDZ262182:RDZ262190 QUD262182:QUD262190 QKH262182:QKH262190 QAL262182:QAL262190 PQP262182:PQP262190 PGT262182:PGT262190 OWX262182:OWX262190 ONB262182:ONB262190 ODF262182:ODF262190 NTJ262182:NTJ262190 NJN262182:NJN262190 MZR262182:MZR262190 MPV262182:MPV262190 MFZ262182:MFZ262190 LWD262182:LWD262190 LMH262182:LMH262190 LCL262182:LCL262190 KSP262182:KSP262190 KIT262182:KIT262190 JYX262182:JYX262190 JPB262182:JPB262190 JFF262182:JFF262190 IVJ262182:IVJ262190 ILN262182:ILN262190 IBR262182:IBR262190 HRV262182:HRV262190 HHZ262182:HHZ262190 GYD262182:GYD262190 GOH262182:GOH262190 GEL262182:GEL262190 FUP262182:FUP262190 FKT262182:FKT262190 FAX262182:FAX262190 ERB262182:ERB262190 EHF262182:EHF262190 DXJ262182:DXJ262190 DNN262182:DNN262190 DDR262182:DDR262190 CTV262182:CTV262190 CJZ262182:CJZ262190 CAD262182:CAD262190 BQH262182:BQH262190 BGL262182:BGL262190 AWP262182:AWP262190 AMT262182:AMT262190 ACX262182:ACX262190 TB262182:TB262190 JF262182:JF262190 J262182:J262190 WVR196646:WVR196654 WLV196646:WLV196654 WBZ196646:WBZ196654 VSD196646:VSD196654 VIH196646:VIH196654 UYL196646:UYL196654 UOP196646:UOP196654 UET196646:UET196654 TUX196646:TUX196654 TLB196646:TLB196654 TBF196646:TBF196654 SRJ196646:SRJ196654 SHN196646:SHN196654 RXR196646:RXR196654 RNV196646:RNV196654 RDZ196646:RDZ196654 QUD196646:QUD196654 QKH196646:QKH196654 QAL196646:QAL196654 PQP196646:PQP196654 PGT196646:PGT196654 OWX196646:OWX196654 ONB196646:ONB196654 ODF196646:ODF196654 NTJ196646:NTJ196654 NJN196646:NJN196654 MZR196646:MZR196654 MPV196646:MPV196654 MFZ196646:MFZ196654 LWD196646:LWD196654 LMH196646:LMH196654 LCL196646:LCL196654 KSP196646:KSP196654 KIT196646:KIT196654 JYX196646:JYX196654 JPB196646:JPB196654 JFF196646:JFF196654 IVJ196646:IVJ196654 ILN196646:ILN196654 IBR196646:IBR196654 HRV196646:HRV196654 HHZ196646:HHZ196654 GYD196646:GYD196654 GOH196646:GOH196654 GEL196646:GEL196654 FUP196646:FUP196654 FKT196646:FKT196654 FAX196646:FAX196654 ERB196646:ERB196654 EHF196646:EHF196654 DXJ196646:DXJ196654 DNN196646:DNN196654 DDR196646:DDR196654 CTV196646:CTV196654 CJZ196646:CJZ196654 CAD196646:CAD196654 BQH196646:BQH196654 BGL196646:BGL196654 AWP196646:AWP196654 AMT196646:AMT196654 ACX196646:ACX196654 TB196646:TB196654 JF196646:JF196654 J196646:J196654 WVR131110:WVR131118 WLV131110:WLV131118 WBZ131110:WBZ131118 VSD131110:VSD131118 VIH131110:VIH131118 UYL131110:UYL131118 UOP131110:UOP131118 UET131110:UET131118 TUX131110:TUX131118 TLB131110:TLB131118 TBF131110:TBF131118 SRJ131110:SRJ131118 SHN131110:SHN131118 RXR131110:RXR131118 RNV131110:RNV131118 RDZ131110:RDZ131118 QUD131110:QUD131118 QKH131110:QKH131118 QAL131110:QAL131118 PQP131110:PQP131118 PGT131110:PGT131118 OWX131110:OWX131118 ONB131110:ONB131118 ODF131110:ODF131118 NTJ131110:NTJ131118 NJN131110:NJN131118 MZR131110:MZR131118 MPV131110:MPV131118 MFZ131110:MFZ131118 LWD131110:LWD131118 LMH131110:LMH131118 LCL131110:LCL131118 KSP131110:KSP131118 KIT131110:KIT131118 JYX131110:JYX131118 JPB131110:JPB131118 JFF131110:JFF131118 IVJ131110:IVJ131118 ILN131110:ILN131118 IBR131110:IBR131118 HRV131110:HRV131118 HHZ131110:HHZ131118 GYD131110:GYD131118 GOH131110:GOH131118 GEL131110:GEL131118 FUP131110:FUP131118 FKT131110:FKT131118 FAX131110:FAX131118 ERB131110:ERB131118 EHF131110:EHF131118 DXJ131110:DXJ131118 DNN131110:DNN131118 DDR131110:DDR131118 CTV131110:CTV131118 CJZ131110:CJZ131118 CAD131110:CAD131118 BQH131110:BQH131118 BGL131110:BGL131118 AWP131110:AWP131118 AMT131110:AMT131118 ACX131110:ACX131118 TB131110:TB131118 JF131110:JF131118 J131110:J131118 WVR65574:WVR65582 WLV65574:WLV65582 WBZ65574:WBZ65582 VSD65574:VSD65582 VIH65574:VIH65582 UYL65574:UYL65582 UOP65574:UOP65582 UET65574:UET65582 TUX65574:TUX65582 TLB65574:TLB65582 TBF65574:TBF65582 SRJ65574:SRJ65582 SHN65574:SHN65582 RXR65574:RXR65582 RNV65574:RNV65582 RDZ65574:RDZ65582 QUD65574:QUD65582 QKH65574:QKH65582 QAL65574:QAL65582 PQP65574:PQP65582 PGT65574:PGT65582 OWX65574:OWX65582 ONB65574:ONB65582 ODF65574:ODF65582 NTJ65574:NTJ65582 NJN65574:NJN65582 MZR65574:MZR65582 MPV65574:MPV65582 MFZ65574:MFZ65582 LWD65574:LWD65582 LMH65574:LMH65582 LCL65574:LCL65582 KSP65574:KSP65582 KIT65574:KIT65582 JYX65574:JYX65582 JPB65574:JPB65582 JFF65574:JFF65582 IVJ65574:IVJ65582 ILN65574:ILN65582 IBR65574:IBR65582 HRV65574:HRV65582 HHZ65574:HHZ65582 GYD65574:GYD65582 GOH65574:GOH65582 GEL65574:GEL65582 FUP65574:FUP65582 FKT65574:FKT65582 FAX65574:FAX65582 ERB65574:ERB65582 EHF65574:EHF65582 DXJ65574:DXJ65582 DNN65574:DNN65582 DDR65574:DDR65582 CTV65574:CTV65582 CJZ65574:CJZ65582 CAD65574:CAD65582 BQH65574:BQH65582 BGL65574:BGL65582 AWP65574:AWP65582 AMT65574:AMT65582 ACX65574:ACX65582 TB65574:TB65582 JF65574:JF65582 J65574:J65582 WVQ983088 WLU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H983068: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H917532: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H851996: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H786460: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H720924: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H655388: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H589852: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H524316: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H458780: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H393244: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H327708: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H262172: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H196636: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H131100: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H65564:I65564 WVR983063:WVR983066 WLV983063:WLV983066 WBZ983063:WBZ983066 VSD983063:VSD983066 VIH983063:VIH983066 UYL983063:UYL983066 UOP983063:UOP983066 UET983063:UET983066 TUX983063:TUX983066 TLB983063:TLB983066 TBF983063:TBF983066 SRJ983063:SRJ983066 SHN983063:SHN983066 RXR983063:RXR983066 RNV983063:RNV983066 RDZ983063:RDZ983066 QUD983063:QUD983066 QKH983063:QKH983066 QAL983063:QAL983066 PQP983063:PQP983066 PGT983063:PGT983066 OWX983063:OWX983066 ONB983063:ONB983066 ODF983063:ODF983066 NTJ983063:NTJ983066 NJN983063:NJN983066 MZR983063:MZR983066 MPV983063:MPV983066 MFZ983063:MFZ983066 LWD983063:LWD983066 LMH983063:LMH983066 LCL983063:LCL983066 KSP983063:KSP983066 KIT983063:KIT983066 JYX983063:JYX983066 JPB983063:JPB983066 JFF983063:JFF983066 IVJ983063:IVJ983066 ILN983063:ILN983066 IBR983063:IBR983066 HRV983063:HRV983066 HHZ983063:HHZ983066 GYD983063:GYD983066 GOH983063:GOH983066 GEL983063:GEL983066 FUP983063:FUP983066 FKT983063:FKT983066 FAX983063:FAX983066 ERB983063:ERB983066 EHF983063:EHF983066 DXJ983063:DXJ983066 DNN983063:DNN983066 DDR983063:DDR983066 CTV983063:CTV983066 CJZ983063:CJZ983066 CAD983063:CAD983066 BQH983063:BQH983066 BGL983063:BGL983066 AWP983063:AWP983066 AMT983063:AMT983066 ACX983063:ACX983066 TB983063:TB983066 JF983063:JF983066 J983063:J983066 WVR917527:WVR917530 WLV917527:WLV917530 WBZ917527:WBZ917530 VSD917527:VSD917530 VIH917527:VIH917530 UYL917527:UYL917530 UOP917527:UOP917530 UET917527:UET917530 TUX917527:TUX917530 TLB917527:TLB917530 TBF917527:TBF917530 SRJ917527:SRJ917530 SHN917527:SHN917530 RXR917527:RXR917530 RNV917527:RNV917530 RDZ917527:RDZ917530 QUD917527:QUD917530 QKH917527:QKH917530 QAL917527:QAL917530 PQP917527:PQP917530 PGT917527:PGT917530 OWX917527:OWX917530 ONB917527:ONB917530 ODF917527:ODF917530 NTJ917527:NTJ917530 NJN917527:NJN917530 MZR917527:MZR917530 MPV917527:MPV917530 MFZ917527:MFZ917530 LWD917527:LWD917530 LMH917527:LMH917530 LCL917527:LCL917530 KSP917527:KSP917530 KIT917527:KIT917530 JYX917527:JYX917530 JPB917527:JPB917530 JFF917527:JFF917530 IVJ917527:IVJ917530 ILN917527:ILN917530 IBR917527:IBR917530 HRV917527:HRV917530 HHZ917527:HHZ917530 GYD917527:GYD917530 GOH917527:GOH917530 GEL917527:GEL917530 FUP917527:FUP917530 FKT917527:FKT917530 FAX917527:FAX917530 ERB917527:ERB917530 EHF917527:EHF917530 DXJ917527:DXJ917530 DNN917527:DNN917530 DDR917527:DDR917530 CTV917527:CTV917530 CJZ917527:CJZ917530 CAD917527:CAD917530 BQH917527:BQH917530 BGL917527:BGL917530 AWP917527:AWP917530 AMT917527:AMT917530 ACX917527:ACX917530 TB917527:TB917530 JF917527:JF917530 J917527:J917530 WVR851991:WVR851994 WLV851991:WLV851994 WBZ851991:WBZ851994 VSD851991:VSD851994 VIH851991:VIH851994 UYL851991:UYL851994 UOP851991:UOP851994 UET851991:UET851994 TUX851991:TUX851994 TLB851991:TLB851994 TBF851991:TBF851994 SRJ851991:SRJ851994 SHN851991:SHN851994 RXR851991:RXR851994 RNV851991:RNV851994 RDZ851991:RDZ851994 QUD851991:QUD851994 QKH851991:QKH851994 QAL851991:QAL851994 PQP851991:PQP851994 PGT851991:PGT851994 OWX851991:OWX851994 ONB851991:ONB851994 ODF851991:ODF851994 NTJ851991:NTJ851994 NJN851991:NJN851994 MZR851991:MZR851994 MPV851991:MPV851994 MFZ851991:MFZ851994 LWD851991:LWD851994 LMH851991:LMH851994 LCL851991:LCL851994 KSP851991:KSP851994 KIT851991:KIT851994 JYX851991:JYX851994 JPB851991:JPB851994 JFF851991:JFF851994 IVJ851991:IVJ851994 ILN851991:ILN851994 IBR851991:IBR851994 HRV851991:HRV851994 HHZ851991:HHZ851994 GYD851991:GYD851994 GOH851991:GOH851994 GEL851991:GEL851994 FUP851991:FUP851994 FKT851991:FKT851994 FAX851991:FAX851994 ERB851991:ERB851994 EHF851991:EHF851994 DXJ851991:DXJ851994 DNN851991:DNN851994 DDR851991:DDR851994 CTV851991:CTV851994 CJZ851991:CJZ851994 CAD851991:CAD851994 BQH851991:BQH851994 BGL851991:BGL851994 AWP851991:AWP851994 AMT851991:AMT851994 ACX851991:ACX851994 TB851991:TB851994 JF851991:JF851994 J851991:J851994 WVR786455:WVR786458 WLV786455:WLV786458 WBZ786455:WBZ786458 VSD786455:VSD786458 VIH786455:VIH786458 UYL786455:UYL786458 UOP786455:UOP786458 UET786455:UET786458 TUX786455:TUX786458 TLB786455:TLB786458 TBF786455:TBF786458 SRJ786455:SRJ786458 SHN786455:SHN786458 RXR786455:RXR786458 RNV786455:RNV786458 RDZ786455:RDZ786458 QUD786455:QUD786458 QKH786455:QKH786458 QAL786455:QAL786458 PQP786455:PQP786458 PGT786455:PGT786458 OWX786455:OWX786458 ONB786455:ONB786458 ODF786455:ODF786458 NTJ786455:NTJ786458 NJN786455:NJN786458 MZR786455:MZR786458 MPV786455:MPV786458 MFZ786455:MFZ786458 LWD786455:LWD786458 LMH786455:LMH786458 LCL786455:LCL786458 KSP786455:KSP786458 KIT786455:KIT786458 JYX786455:JYX786458 JPB786455:JPB786458 JFF786455:JFF786458 IVJ786455:IVJ786458 ILN786455:ILN786458 IBR786455:IBR786458 HRV786455:HRV786458 HHZ786455:HHZ786458 GYD786455:GYD786458 GOH786455:GOH786458 GEL786455:GEL786458 FUP786455:FUP786458 FKT786455:FKT786458 FAX786455:FAX786458 ERB786455:ERB786458 EHF786455:EHF786458 DXJ786455:DXJ786458 DNN786455:DNN786458 DDR786455:DDR786458 CTV786455:CTV786458 CJZ786455:CJZ786458 CAD786455:CAD786458 BQH786455:BQH786458 BGL786455:BGL786458 AWP786455:AWP786458 AMT786455:AMT786458 ACX786455:ACX786458 TB786455:TB786458 JF786455:JF786458 J786455:J786458 WVR720919:WVR720922 WLV720919:WLV720922 WBZ720919:WBZ720922 VSD720919:VSD720922 VIH720919:VIH720922 UYL720919:UYL720922 UOP720919:UOP720922 UET720919:UET720922 TUX720919:TUX720922 TLB720919:TLB720922 TBF720919:TBF720922 SRJ720919:SRJ720922 SHN720919:SHN720922 RXR720919:RXR720922 RNV720919:RNV720922 RDZ720919:RDZ720922 QUD720919:QUD720922 QKH720919:QKH720922 QAL720919:QAL720922 PQP720919:PQP720922 PGT720919:PGT720922 OWX720919:OWX720922 ONB720919:ONB720922 ODF720919:ODF720922 NTJ720919:NTJ720922 NJN720919:NJN720922 MZR720919:MZR720922 MPV720919:MPV720922 MFZ720919:MFZ720922 LWD720919:LWD720922 LMH720919:LMH720922 LCL720919:LCL720922 KSP720919:KSP720922 KIT720919:KIT720922 JYX720919:JYX720922 JPB720919:JPB720922 JFF720919:JFF720922 IVJ720919:IVJ720922 ILN720919:ILN720922 IBR720919:IBR720922 HRV720919:HRV720922 HHZ720919:HHZ720922 GYD720919:GYD720922 GOH720919:GOH720922 GEL720919:GEL720922 FUP720919:FUP720922 FKT720919:FKT720922 FAX720919:FAX720922 ERB720919:ERB720922 EHF720919:EHF720922 DXJ720919:DXJ720922 DNN720919:DNN720922 DDR720919:DDR720922 CTV720919:CTV720922 CJZ720919:CJZ720922 CAD720919:CAD720922 BQH720919:BQH720922 BGL720919:BGL720922 AWP720919:AWP720922 AMT720919:AMT720922 ACX720919:ACX720922 TB720919:TB720922 JF720919:JF720922 J720919:J720922 WVR655383:WVR655386 WLV655383:WLV655386 WBZ655383:WBZ655386 VSD655383:VSD655386 VIH655383:VIH655386 UYL655383:UYL655386 UOP655383:UOP655386 UET655383:UET655386 TUX655383:TUX655386 TLB655383:TLB655386 TBF655383:TBF655386 SRJ655383:SRJ655386 SHN655383:SHN655386 RXR655383:RXR655386 RNV655383:RNV655386 RDZ655383:RDZ655386 QUD655383:QUD655386 QKH655383:QKH655386 QAL655383:QAL655386 PQP655383:PQP655386 PGT655383:PGT655386 OWX655383:OWX655386 ONB655383:ONB655386 ODF655383:ODF655386 NTJ655383:NTJ655386 NJN655383:NJN655386 MZR655383:MZR655386 MPV655383:MPV655386 MFZ655383:MFZ655386 LWD655383:LWD655386 LMH655383:LMH655386 LCL655383:LCL655386 KSP655383:KSP655386 KIT655383:KIT655386 JYX655383:JYX655386 JPB655383:JPB655386 JFF655383:JFF655386 IVJ655383:IVJ655386 ILN655383:ILN655386 IBR655383:IBR655386 HRV655383:HRV655386 HHZ655383:HHZ655386 GYD655383:GYD655386 GOH655383:GOH655386 GEL655383:GEL655386 FUP655383:FUP655386 FKT655383:FKT655386 FAX655383:FAX655386 ERB655383:ERB655386 EHF655383:EHF655386 DXJ655383:DXJ655386 DNN655383:DNN655386 DDR655383:DDR655386 CTV655383:CTV655386 CJZ655383:CJZ655386 CAD655383:CAD655386 BQH655383:BQH655386 BGL655383:BGL655386 AWP655383:AWP655386 AMT655383:AMT655386 ACX655383:ACX655386 TB655383:TB655386 JF655383:JF655386 J655383:J655386 WVR589847:WVR589850 WLV589847:WLV589850 WBZ589847:WBZ589850 VSD589847:VSD589850 VIH589847:VIH589850 UYL589847:UYL589850 UOP589847:UOP589850 UET589847:UET589850 TUX589847:TUX589850 TLB589847:TLB589850 TBF589847:TBF589850 SRJ589847:SRJ589850 SHN589847:SHN589850 RXR589847:RXR589850 RNV589847:RNV589850 RDZ589847:RDZ589850 QUD589847:QUD589850 QKH589847:QKH589850 QAL589847:QAL589850 PQP589847:PQP589850 PGT589847:PGT589850 OWX589847:OWX589850 ONB589847:ONB589850 ODF589847:ODF589850 NTJ589847:NTJ589850 NJN589847:NJN589850 MZR589847:MZR589850 MPV589847:MPV589850 MFZ589847:MFZ589850 LWD589847:LWD589850 LMH589847:LMH589850 LCL589847:LCL589850 KSP589847:KSP589850 KIT589847:KIT589850 JYX589847:JYX589850 JPB589847:JPB589850 JFF589847:JFF589850 IVJ589847:IVJ589850 ILN589847:ILN589850 IBR589847:IBR589850 HRV589847:HRV589850 HHZ589847:HHZ589850 GYD589847:GYD589850 GOH589847:GOH589850 GEL589847:GEL589850 FUP589847:FUP589850 FKT589847:FKT589850 FAX589847:FAX589850 ERB589847:ERB589850 EHF589847:EHF589850 DXJ589847:DXJ589850 DNN589847:DNN589850 DDR589847:DDR589850 CTV589847:CTV589850 CJZ589847:CJZ589850 CAD589847:CAD589850 BQH589847:BQH589850 BGL589847:BGL589850 AWP589847:AWP589850 AMT589847:AMT589850 ACX589847:ACX589850 TB589847:TB589850 JF589847:JF589850 J589847:J589850 WVR524311:WVR524314 WLV524311:WLV524314 WBZ524311:WBZ524314 VSD524311:VSD524314 VIH524311:VIH524314 UYL524311:UYL524314 UOP524311:UOP524314 UET524311:UET524314 TUX524311:TUX524314 TLB524311:TLB524314 TBF524311:TBF524314 SRJ524311:SRJ524314 SHN524311:SHN524314 RXR524311:RXR524314 RNV524311:RNV524314 RDZ524311:RDZ524314 QUD524311:QUD524314 QKH524311:QKH524314 QAL524311:QAL524314 PQP524311:PQP524314 PGT524311:PGT524314 OWX524311:OWX524314 ONB524311:ONB524314 ODF524311:ODF524314 NTJ524311:NTJ524314 NJN524311:NJN524314 MZR524311:MZR524314 MPV524311:MPV524314 MFZ524311:MFZ524314 LWD524311:LWD524314 LMH524311:LMH524314 LCL524311:LCL524314 KSP524311:KSP524314 KIT524311:KIT524314 JYX524311:JYX524314 JPB524311:JPB524314 JFF524311:JFF524314 IVJ524311:IVJ524314 ILN524311:ILN524314 IBR524311:IBR524314 HRV524311:HRV524314 HHZ524311:HHZ524314 GYD524311:GYD524314 GOH524311:GOH524314 GEL524311:GEL524314 FUP524311:FUP524314 FKT524311:FKT524314 FAX524311:FAX524314 ERB524311:ERB524314 EHF524311:EHF524314 DXJ524311:DXJ524314 DNN524311:DNN524314 DDR524311:DDR524314 CTV524311:CTV524314 CJZ524311:CJZ524314 CAD524311:CAD524314 BQH524311:BQH524314 BGL524311:BGL524314 AWP524311:AWP524314 AMT524311:AMT524314 ACX524311:ACX524314 TB524311:TB524314 JF524311:JF524314 J524311:J524314 WVR458775:WVR458778 WLV458775:WLV458778 WBZ458775:WBZ458778 VSD458775:VSD458778 VIH458775:VIH458778 UYL458775:UYL458778 UOP458775:UOP458778 UET458775:UET458778 TUX458775:TUX458778 TLB458775:TLB458778 TBF458775:TBF458778 SRJ458775:SRJ458778 SHN458775:SHN458778 RXR458775:RXR458778 RNV458775:RNV458778 RDZ458775:RDZ458778 QUD458775:QUD458778 QKH458775:QKH458778 QAL458775:QAL458778 PQP458775:PQP458778 PGT458775:PGT458778 OWX458775:OWX458778 ONB458775:ONB458778 ODF458775:ODF458778 NTJ458775:NTJ458778 NJN458775:NJN458778 MZR458775:MZR458778 MPV458775:MPV458778 MFZ458775:MFZ458778 LWD458775:LWD458778 LMH458775:LMH458778 LCL458775:LCL458778 KSP458775:KSP458778 KIT458775:KIT458778 JYX458775:JYX458778 JPB458775:JPB458778 JFF458775:JFF458778 IVJ458775:IVJ458778 ILN458775:ILN458778 IBR458775:IBR458778 HRV458775:HRV458778 HHZ458775:HHZ458778 GYD458775:GYD458778 GOH458775:GOH458778 GEL458775:GEL458778 FUP458775:FUP458778 FKT458775:FKT458778 FAX458775:FAX458778 ERB458775:ERB458778 EHF458775:EHF458778 DXJ458775:DXJ458778 DNN458775:DNN458778 DDR458775:DDR458778 CTV458775:CTV458778 CJZ458775:CJZ458778 CAD458775:CAD458778 BQH458775:BQH458778 BGL458775:BGL458778 AWP458775:AWP458778 AMT458775:AMT458778 ACX458775:ACX458778 TB458775:TB458778 JF458775:JF458778 J458775:J458778 WVR393239:WVR393242 WLV393239:WLV393242 WBZ393239:WBZ393242 VSD393239:VSD393242 VIH393239:VIH393242 UYL393239:UYL393242 UOP393239:UOP393242 UET393239:UET393242 TUX393239:TUX393242 TLB393239:TLB393242 TBF393239:TBF393242 SRJ393239:SRJ393242 SHN393239:SHN393242 RXR393239:RXR393242 RNV393239:RNV393242 RDZ393239:RDZ393242 QUD393239:QUD393242 QKH393239:QKH393242 QAL393239:QAL393242 PQP393239:PQP393242 PGT393239:PGT393242 OWX393239:OWX393242 ONB393239:ONB393242 ODF393239:ODF393242 NTJ393239:NTJ393242 NJN393239:NJN393242 MZR393239:MZR393242 MPV393239:MPV393242 MFZ393239:MFZ393242 LWD393239:LWD393242 LMH393239:LMH393242 LCL393239:LCL393242 KSP393239:KSP393242 KIT393239:KIT393242 JYX393239:JYX393242 JPB393239:JPB393242 JFF393239:JFF393242 IVJ393239:IVJ393242 ILN393239:ILN393242 IBR393239:IBR393242 HRV393239:HRV393242 HHZ393239:HHZ393242 GYD393239:GYD393242 GOH393239:GOH393242 GEL393239:GEL393242 FUP393239:FUP393242 FKT393239:FKT393242 FAX393239:FAX393242 ERB393239:ERB393242 EHF393239:EHF393242 DXJ393239:DXJ393242 DNN393239:DNN393242 DDR393239:DDR393242 CTV393239:CTV393242 CJZ393239:CJZ393242 CAD393239:CAD393242 BQH393239:BQH393242 BGL393239:BGL393242 AWP393239:AWP393242 AMT393239:AMT393242 ACX393239:ACX393242 TB393239:TB393242 JF393239:JF393242 J393239:J393242 WVR327703:WVR327706 WLV327703:WLV327706 WBZ327703:WBZ327706 VSD327703:VSD327706 VIH327703:VIH327706 UYL327703:UYL327706 UOP327703:UOP327706 UET327703:UET327706 TUX327703:TUX327706 TLB327703:TLB327706 TBF327703:TBF327706 SRJ327703:SRJ327706 SHN327703:SHN327706 RXR327703:RXR327706 RNV327703:RNV327706 RDZ327703:RDZ327706 QUD327703:QUD327706 QKH327703:QKH327706 QAL327703:QAL327706 PQP327703:PQP327706 PGT327703:PGT327706 OWX327703:OWX327706 ONB327703:ONB327706 ODF327703:ODF327706 NTJ327703:NTJ327706 NJN327703:NJN327706 MZR327703:MZR327706 MPV327703:MPV327706 MFZ327703:MFZ327706 LWD327703:LWD327706 LMH327703:LMH327706 LCL327703:LCL327706 KSP327703:KSP327706 KIT327703:KIT327706 JYX327703:JYX327706 JPB327703:JPB327706 JFF327703:JFF327706 IVJ327703:IVJ327706 ILN327703:ILN327706 IBR327703:IBR327706 HRV327703:HRV327706 HHZ327703:HHZ327706 GYD327703:GYD327706 GOH327703:GOH327706 GEL327703:GEL327706 FUP327703:FUP327706 FKT327703:FKT327706 FAX327703:FAX327706 ERB327703:ERB327706 EHF327703:EHF327706 DXJ327703:DXJ327706 DNN327703:DNN327706 DDR327703:DDR327706 CTV327703:CTV327706 CJZ327703:CJZ327706 CAD327703:CAD327706 BQH327703:BQH327706 BGL327703:BGL327706 AWP327703:AWP327706 AMT327703:AMT327706 ACX327703:ACX327706 TB327703:TB327706 JF327703:JF327706 J327703:J327706 WVR262167:WVR262170 WLV262167:WLV262170 WBZ262167:WBZ262170 VSD262167:VSD262170 VIH262167:VIH262170 UYL262167:UYL262170 UOP262167:UOP262170 UET262167:UET262170 TUX262167:TUX262170 TLB262167:TLB262170 TBF262167:TBF262170 SRJ262167:SRJ262170 SHN262167:SHN262170 RXR262167:RXR262170 RNV262167:RNV262170 RDZ262167:RDZ262170 QUD262167:QUD262170 QKH262167:QKH262170 QAL262167:QAL262170 PQP262167:PQP262170 PGT262167:PGT262170 OWX262167:OWX262170 ONB262167:ONB262170 ODF262167:ODF262170 NTJ262167:NTJ262170 NJN262167:NJN262170 MZR262167:MZR262170 MPV262167:MPV262170 MFZ262167:MFZ262170 LWD262167:LWD262170 LMH262167:LMH262170 LCL262167:LCL262170 KSP262167:KSP262170 KIT262167:KIT262170 JYX262167:JYX262170 JPB262167:JPB262170 JFF262167:JFF262170 IVJ262167:IVJ262170 ILN262167:ILN262170 IBR262167:IBR262170 HRV262167:HRV262170 HHZ262167:HHZ262170 GYD262167:GYD262170 GOH262167:GOH262170 GEL262167:GEL262170 FUP262167:FUP262170 FKT262167:FKT262170 FAX262167:FAX262170 ERB262167:ERB262170 EHF262167:EHF262170 DXJ262167:DXJ262170 DNN262167:DNN262170 DDR262167:DDR262170 CTV262167:CTV262170 CJZ262167:CJZ262170 CAD262167:CAD262170 BQH262167:BQH262170 BGL262167:BGL262170 AWP262167:AWP262170 AMT262167:AMT262170 ACX262167:ACX262170 TB262167:TB262170 JF262167:JF262170 J262167:J262170 WVR196631:WVR196634 WLV196631:WLV196634 WBZ196631:WBZ196634 VSD196631:VSD196634 VIH196631:VIH196634 UYL196631:UYL196634 UOP196631:UOP196634 UET196631:UET196634 TUX196631:TUX196634 TLB196631:TLB196634 TBF196631:TBF196634 SRJ196631:SRJ196634 SHN196631:SHN196634 RXR196631:RXR196634 RNV196631:RNV196634 RDZ196631:RDZ196634 QUD196631:QUD196634 QKH196631:QKH196634 QAL196631:QAL196634 PQP196631:PQP196634 PGT196631:PGT196634 OWX196631:OWX196634 ONB196631:ONB196634 ODF196631:ODF196634 NTJ196631:NTJ196634 NJN196631:NJN196634 MZR196631:MZR196634 MPV196631:MPV196634 MFZ196631:MFZ196634 LWD196631:LWD196634 LMH196631:LMH196634 LCL196631:LCL196634 KSP196631:KSP196634 KIT196631:KIT196634 JYX196631:JYX196634 JPB196631:JPB196634 JFF196631:JFF196634 IVJ196631:IVJ196634 ILN196631:ILN196634 IBR196631:IBR196634 HRV196631:HRV196634 HHZ196631:HHZ196634 GYD196631:GYD196634 GOH196631:GOH196634 GEL196631:GEL196634 FUP196631:FUP196634 FKT196631:FKT196634 FAX196631:FAX196634 ERB196631:ERB196634 EHF196631:EHF196634 DXJ196631:DXJ196634 DNN196631:DNN196634 DDR196631:DDR196634 CTV196631:CTV196634 CJZ196631:CJZ196634 CAD196631:CAD196634 BQH196631:BQH196634 BGL196631:BGL196634 AWP196631:AWP196634 AMT196631:AMT196634 ACX196631:ACX196634 TB196631:TB196634 JF196631:JF196634 J196631:J196634 WVR131095:WVR131098 WLV131095:WLV131098 WBZ131095:WBZ131098 VSD131095:VSD131098 VIH131095:VIH131098 UYL131095:UYL131098 UOP131095:UOP131098 UET131095:UET131098 TUX131095:TUX131098 TLB131095:TLB131098 TBF131095:TBF131098 SRJ131095:SRJ131098 SHN131095:SHN131098 RXR131095:RXR131098 RNV131095:RNV131098 RDZ131095:RDZ131098 QUD131095:QUD131098 QKH131095:QKH131098 QAL131095:QAL131098 PQP131095:PQP131098 PGT131095:PGT131098 OWX131095:OWX131098 ONB131095:ONB131098 ODF131095:ODF131098 NTJ131095:NTJ131098 NJN131095:NJN131098 MZR131095:MZR131098 MPV131095:MPV131098 MFZ131095:MFZ131098 LWD131095:LWD131098 LMH131095:LMH131098 LCL131095:LCL131098 KSP131095:KSP131098 KIT131095:KIT131098 JYX131095:JYX131098 JPB131095:JPB131098 JFF131095:JFF131098 IVJ131095:IVJ131098 ILN131095:ILN131098 IBR131095:IBR131098 HRV131095:HRV131098 HHZ131095:HHZ131098 GYD131095:GYD131098 GOH131095:GOH131098 GEL131095:GEL131098 FUP131095:FUP131098 FKT131095:FKT131098 FAX131095:FAX131098 ERB131095:ERB131098 EHF131095:EHF131098 DXJ131095:DXJ131098 DNN131095:DNN131098 DDR131095:DDR131098 CTV131095:CTV131098 CJZ131095:CJZ131098 CAD131095:CAD131098 BQH131095:BQH131098 BGL131095:BGL131098 AWP131095:AWP131098 AMT131095:AMT131098 ACX131095:ACX131098 TB131095:TB131098 JF131095:JF131098 J131095:J131098 WVR65559:WVR65562 WLV65559:WLV65562 WBZ65559:WBZ65562 VSD65559:VSD65562 VIH65559:VIH65562 UYL65559:UYL65562 UOP65559:UOP65562 UET65559:UET65562 TUX65559:TUX65562 TLB65559:TLB65562 TBF65559:TBF65562 SRJ65559:SRJ65562 SHN65559:SHN65562 RXR65559:RXR65562 RNV65559:RNV65562 RDZ65559:RDZ65562 QUD65559:QUD65562 QKH65559:QKH65562 QAL65559:QAL65562 PQP65559:PQP65562 PGT65559:PGT65562 OWX65559:OWX65562 ONB65559:ONB65562 ODF65559:ODF65562 NTJ65559:NTJ65562 NJN65559:NJN65562 MZR65559:MZR65562 MPV65559:MPV65562 MFZ65559:MFZ65562 LWD65559:LWD65562 LMH65559:LMH65562 LCL65559:LCL65562 KSP65559:KSP65562 KIT65559:KIT65562 JYX65559:JYX65562 JPB65559:JPB65562 JFF65559:JFF65562 IVJ65559:IVJ65562 ILN65559:ILN65562 IBR65559:IBR65562 HRV65559:HRV65562 HHZ65559:HHZ65562 GYD65559:GYD65562 GOH65559:GOH65562 GEL65559:GEL65562 FUP65559:FUP65562 FKT65559:FKT65562 FAX65559:FAX65562 ERB65559:ERB65562 EHF65559:EHF65562 DXJ65559:DXJ65562 DNN65559:DNN65562 DDR65559:DDR65562 CTV65559:CTV65562 CJZ65559:CJZ65562 CAD65559:CAD65562 BQH65559:BQH65562 BGL65559:BGL65562 AWP65559:AWP65562 AMT65559:AMT65562 ACX65559:ACX65562 TB65559:TB65562 JF65559:JF65562">
      <formula1>#REF!</formula1>
    </dataValidation>
    <dataValidation type="list" allowBlank="1" showInputMessage="1" showErrorMessage="1" sqref="J65557 WVR983061 WLV983061 WBZ983061 VSD983061 VIH983061 UYL983061 UOP983061 UET983061 TUX983061 TLB983061 TBF983061 SRJ983061 SHN983061 RXR983061 RNV983061 RDZ983061 QUD983061 QKH983061 QAL983061 PQP983061 PGT983061 OWX983061 ONB983061 ODF983061 NTJ983061 NJN983061 MZR983061 MPV983061 MFZ983061 LWD983061 LMH983061 LCL983061 KSP983061 KIT983061 JYX983061 JPB983061 JFF983061 IVJ983061 ILN983061 IBR983061 HRV983061 HHZ983061 GYD983061 GOH983061 GEL983061 FUP983061 FKT983061 FAX983061 ERB983061 EHF983061 DXJ983061 DNN983061 DDR983061 CTV983061 CJZ983061 CAD983061 BQH983061 BGL983061 AWP983061 AMT983061 ACX983061 TB983061 JF983061 J983061 WVR917525 WLV917525 WBZ917525 VSD917525 VIH917525 UYL917525 UOP917525 UET917525 TUX917525 TLB917525 TBF917525 SRJ917525 SHN917525 RXR917525 RNV917525 RDZ917525 QUD917525 QKH917525 QAL917525 PQP917525 PGT917525 OWX917525 ONB917525 ODF917525 NTJ917525 NJN917525 MZR917525 MPV917525 MFZ917525 LWD917525 LMH917525 LCL917525 KSP917525 KIT917525 JYX917525 JPB917525 JFF917525 IVJ917525 ILN917525 IBR917525 HRV917525 HHZ917525 GYD917525 GOH917525 GEL917525 FUP917525 FKT917525 FAX917525 ERB917525 EHF917525 DXJ917525 DNN917525 DDR917525 CTV917525 CJZ917525 CAD917525 BQH917525 BGL917525 AWP917525 AMT917525 ACX917525 TB917525 JF917525 J917525 WVR851989 WLV851989 WBZ851989 VSD851989 VIH851989 UYL851989 UOP851989 UET851989 TUX851989 TLB851989 TBF851989 SRJ851989 SHN851989 RXR851989 RNV851989 RDZ851989 QUD851989 QKH851989 QAL851989 PQP851989 PGT851989 OWX851989 ONB851989 ODF851989 NTJ851989 NJN851989 MZR851989 MPV851989 MFZ851989 LWD851989 LMH851989 LCL851989 KSP851989 KIT851989 JYX851989 JPB851989 JFF851989 IVJ851989 ILN851989 IBR851989 HRV851989 HHZ851989 GYD851989 GOH851989 GEL851989 FUP851989 FKT851989 FAX851989 ERB851989 EHF851989 DXJ851989 DNN851989 DDR851989 CTV851989 CJZ851989 CAD851989 BQH851989 BGL851989 AWP851989 AMT851989 ACX851989 TB851989 JF851989 J851989 WVR786453 WLV786453 WBZ786453 VSD786453 VIH786453 UYL786453 UOP786453 UET786453 TUX786453 TLB786453 TBF786453 SRJ786453 SHN786453 RXR786453 RNV786453 RDZ786453 QUD786453 QKH786453 QAL786453 PQP786453 PGT786453 OWX786453 ONB786453 ODF786453 NTJ786453 NJN786453 MZR786453 MPV786453 MFZ786453 LWD786453 LMH786453 LCL786453 KSP786453 KIT786453 JYX786453 JPB786453 JFF786453 IVJ786453 ILN786453 IBR786453 HRV786453 HHZ786453 GYD786453 GOH786453 GEL786453 FUP786453 FKT786453 FAX786453 ERB786453 EHF786453 DXJ786453 DNN786453 DDR786453 CTV786453 CJZ786453 CAD786453 BQH786453 BGL786453 AWP786453 AMT786453 ACX786453 TB786453 JF786453 J786453 WVR720917 WLV720917 WBZ720917 VSD720917 VIH720917 UYL720917 UOP720917 UET720917 TUX720917 TLB720917 TBF720917 SRJ720917 SHN720917 RXR720917 RNV720917 RDZ720917 QUD720917 QKH720917 QAL720917 PQP720917 PGT720917 OWX720917 ONB720917 ODF720917 NTJ720917 NJN720917 MZR720917 MPV720917 MFZ720917 LWD720917 LMH720917 LCL720917 KSP720917 KIT720917 JYX720917 JPB720917 JFF720917 IVJ720917 ILN720917 IBR720917 HRV720917 HHZ720917 GYD720917 GOH720917 GEL720917 FUP720917 FKT720917 FAX720917 ERB720917 EHF720917 DXJ720917 DNN720917 DDR720917 CTV720917 CJZ720917 CAD720917 BQH720917 BGL720917 AWP720917 AMT720917 ACX720917 TB720917 JF720917 J720917 WVR655381 WLV655381 WBZ655381 VSD655381 VIH655381 UYL655381 UOP655381 UET655381 TUX655381 TLB655381 TBF655381 SRJ655381 SHN655381 RXR655381 RNV655381 RDZ655381 QUD655381 QKH655381 QAL655381 PQP655381 PGT655381 OWX655381 ONB655381 ODF655381 NTJ655381 NJN655381 MZR655381 MPV655381 MFZ655381 LWD655381 LMH655381 LCL655381 KSP655381 KIT655381 JYX655381 JPB655381 JFF655381 IVJ655381 ILN655381 IBR655381 HRV655381 HHZ655381 GYD655381 GOH655381 GEL655381 FUP655381 FKT655381 FAX655381 ERB655381 EHF655381 DXJ655381 DNN655381 DDR655381 CTV655381 CJZ655381 CAD655381 BQH655381 BGL655381 AWP655381 AMT655381 ACX655381 TB655381 JF655381 J655381 WVR589845 WLV589845 WBZ589845 VSD589845 VIH589845 UYL589845 UOP589845 UET589845 TUX589845 TLB589845 TBF589845 SRJ589845 SHN589845 RXR589845 RNV589845 RDZ589845 QUD589845 QKH589845 QAL589845 PQP589845 PGT589845 OWX589845 ONB589845 ODF589845 NTJ589845 NJN589845 MZR589845 MPV589845 MFZ589845 LWD589845 LMH589845 LCL589845 KSP589845 KIT589845 JYX589845 JPB589845 JFF589845 IVJ589845 ILN589845 IBR589845 HRV589845 HHZ589845 GYD589845 GOH589845 GEL589845 FUP589845 FKT589845 FAX589845 ERB589845 EHF589845 DXJ589845 DNN589845 DDR589845 CTV589845 CJZ589845 CAD589845 BQH589845 BGL589845 AWP589845 AMT589845 ACX589845 TB589845 JF589845 J589845 WVR524309 WLV524309 WBZ524309 VSD524309 VIH524309 UYL524309 UOP524309 UET524309 TUX524309 TLB524309 TBF524309 SRJ524309 SHN524309 RXR524309 RNV524309 RDZ524309 QUD524309 QKH524309 QAL524309 PQP524309 PGT524309 OWX524309 ONB524309 ODF524309 NTJ524309 NJN524309 MZR524309 MPV524309 MFZ524309 LWD524309 LMH524309 LCL524309 KSP524309 KIT524309 JYX524309 JPB524309 JFF524309 IVJ524309 ILN524309 IBR524309 HRV524309 HHZ524309 GYD524309 GOH524309 GEL524309 FUP524309 FKT524309 FAX524309 ERB524309 EHF524309 DXJ524309 DNN524309 DDR524309 CTV524309 CJZ524309 CAD524309 BQH524309 BGL524309 AWP524309 AMT524309 ACX524309 TB524309 JF524309 J524309 WVR458773 WLV458773 WBZ458773 VSD458773 VIH458773 UYL458773 UOP458773 UET458773 TUX458773 TLB458773 TBF458773 SRJ458773 SHN458773 RXR458773 RNV458773 RDZ458773 QUD458773 QKH458773 QAL458773 PQP458773 PGT458773 OWX458773 ONB458773 ODF458773 NTJ458773 NJN458773 MZR458773 MPV458773 MFZ458773 LWD458773 LMH458773 LCL458773 KSP458773 KIT458773 JYX458773 JPB458773 JFF458773 IVJ458773 ILN458773 IBR458773 HRV458773 HHZ458773 GYD458773 GOH458773 GEL458773 FUP458773 FKT458773 FAX458773 ERB458773 EHF458773 DXJ458773 DNN458773 DDR458773 CTV458773 CJZ458773 CAD458773 BQH458773 BGL458773 AWP458773 AMT458773 ACX458773 TB458773 JF458773 J458773 WVR393237 WLV393237 WBZ393237 VSD393237 VIH393237 UYL393237 UOP393237 UET393237 TUX393237 TLB393237 TBF393237 SRJ393237 SHN393237 RXR393237 RNV393237 RDZ393237 QUD393237 QKH393237 QAL393237 PQP393237 PGT393237 OWX393237 ONB393237 ODF393237 NTJ393237 NJN393237 MZR393237 MPV393237 MFZ393237 LWD393237 LMH393237 LCL393237 KSP393237 KIT393237 JYX393237 JPB393237 JFF393237 IVJ393237 ILN393237 IBR393237 HRV393237 HHZ393237 GYD393237 GOH393237 GEL393237 FUP393237 FKT393237 FAX393237 ERB393237 EHF393237 DXJ393237 DNN393237 DDR393237 CTV393237 CJZ393237 CAD393237 BQH393237 BGL393237 AWP393237 AMT393237 ACX393237 TB393237 JF393237 J393237 WVR327701 WLV327701 WBZ327701 VSD327701 VIH327701 UYL327701 UOP327701 UET327701 TUX327701 TLB327701 TBF327701 SRJ327701 SHN327701 RXR327701 RNV327701 RDZ327701 QUD327701 QKH327701 QAL327701 PQP327701 PGT327701 OWX327701 ONB327701 ODF327701 NTJ327701 NJN327701 MZR327701 MPV327701 MFZ327701 LWD327701 LMH327701 LCL327701 KSP327701 KIT327701 JYX327701 JPB327701 JFF327701 IVJ327701 ILN327701 IBR327701 HRV327701 HHZ327701 GYD327701 GOH327701 GEL327701 FUP327701 FKT327701 FAX327701 ERB327701 EHF327701 DXJ327701 DNN327701 DDR327701 CTV327701 CJZ327701 CAD327701 BQH327701 BGL327701 AWP327701 AMT327701 ACX327701 TB327701 JF327701 J327701 WVR262165 WLV262165 WBZ262165 VSD262165 VIH262165 UYL262165 UOP262165 UET262165 TUX262165 TLB262165 TBF262165 SRJ262165 SHN262165 RXR262165 RNV262165 RDZ262165 QUD262165 QKH262165 QAL262165 PQP262165 PGT262165 OWX262165 ONB262165 ODF262165 NTJ262165 NJN262165 MZR262165 MPV262165 MFZ262165 LWD262165 LMH262165 LCL262165 KSP262165 KIT262165 JYX262165 JPB262165 JFF262165 IVJ262165 ILN262165 IBR262165 HRV262165 HHZ262165 GYD262165 GOH262165 GEL262165 FUP262165 FKT262165 FAX262165 ERB262165 EHF262165 DXJ262165 DNN262165 DDR262165 CTV262165 CJZ262165 CAD262165 BQH262165 BGL262165 AWP262165 AMT262165 ACX262165 TB262165 JF262165 J262165 WVR196629 WLV196629 WBZ196629 VSD196629 VIH196629 UYL196629 UOP196629 UET196629 TUX196629 TLB196629 TBF196629 SRJ196629 SHN196629 RXR196629 RNV196629 RDZ196629 QUD196629 QKH196629 QAL196629 PQP196629 PGT196629 OWX196629 ONB196629 ODF196629 NTJ196629 NJN196629 MZR196629 MPV196629 MFZ196629 LWD196629 LMH196629 LCL196629 KSP196629 KIT196629 JYX196629 JPB196629 JFF196629 IVJ196629 ILN196629 IBR196629 HRV196629 HHZ196629 GYD196629 GOH196629 GEL196629 FUP196629 FKT196629 FAX196629 ERB196629 EHF196629 DXJ196629 DNN196629 DDR196629 CTV196629 CJZ196629 CAD196629 BQH196629 BGL196629 AWP196629 AMT196629 ACX196629 TB196629 JF196629 J196629 WVR131093 WLV131093 WBZ131093 VSD131093 VIH131093 UYL131093 UOP131093 UET131093 TUX131093 TLB131093 TBF131093 SRJ131093 SHN131093 RXR131093 RNV131093 RDZ131093 QUD131093 QKH131093 QAL131093 PQP131093 PGT131093 OWX131093 ONB131093 ODF131093 NTJ131093 NJN131093 MZR131093 MPV131093 MFZ131093 LWD131093 LMH131093 LCL131093 KSP131093 KIT131093 JYX131093 JPB131093 JFF131093 IVJ131093 ILN131093 IBR131093 HRV131093 HHZ131093 GYD131093 GOH131093 GEL131093 FUP131093 FKT131093 FAX131093 ERB131093 EHF131093 DXJ131093 DNN131093 DDR131093 CTV131093 CJZ131093 CAD131093 BQH131093 BGL131093 AWP131093 AMT131093 ACX131093 TB131093 JF131093 J131093 WVR65557 WLV65557 WBZ65557 VSD65557 VIH65557 UYL65557 UOP65557 UET65557 TUX65557 TLB65557 TBF65557 SRJ65557 SHN65557 RXR65557 RNV65557 RDZ65557 QUD65557 QKH65557 QAL65557 PQP65557 PGT65557 OWX65557 ONB65557 ODF65557 NTJ65557 NJN65557 MZR65557 MPV65557 MFZ65557 LWD65557 LMH65557 LCL65557 KSP65557 KIT65557 JYX65557 JPB65557 JFF65557 IVJ65557 ILN65557 IBR65557 HRV65557 HHZ65557 GYD65557 GOH65557 GEL65557 FUP65557 FKT65557 FAX65557 ERB65557 EHF65557 DXJ65557 DNN65557 DDR65557 CTV65557 CJZ65557 CAD65557 BQH65557 BGL65557 AWP65557 AMT65557 ACX65557 TB65557 JF65557">
      <formula1>#REF!</formula1>
    </dataValidation>
    <dataValidation type="list" allowBlank="1" showInputMessage="1" showErrorMessage="1" sqref="WVQ983041 WBY983041 VSC983041 VIG983041 UYK983041 UOO983041 UES983041 TUW983041 TLA983041 TBE983041 SRI983041 SHM983041 RXQ983041 RNU983041 RDY983041 QUC983041 QKG983041 QAK983041 PQO983041 PGS983041 OWW983041 ONA983041 ODE983041 NTI983041 NJM983041 MZQ983041 MPU983041 MFY983041 LWC983041 LMG983041 LCK983041 KSO983041 KIS983041 JYW983041 JPA983041 JFE983041 IVI983041 ILM983041 IBQ983041 HRU983041 HHY983041 GYC983041 GOG983041 GEK983041 FUO983041 FKS983041 FAW983041 ERA983041 EHE983041 DXI983041 DNM983041 DDQ983041 CTU983041 CJY983041 CAC983041 BQG983041 BGK983041 AWO983041 AMS983041 ACW983041 TA983041 JE983041 H983041:I983041 WVQ917505 WLU917505 WBY917505 VSC917505 VIG917505 UYK917505 UOO917505 UES917505 TUW917505 TLA917505 TBE917505 SRI917505 SHM917505 RXQ917505 RNU917505 RDY917505 QUC917505 QKG917505 QAK917505 PQO917505 PGS917505 OWW917505 ONA917505 ODE917505 NTI917505 NJM917505 MZQ917505 MPU917505 MFY917505 LWC917505 LMG917505 LCK917505 KSO917505 KIS917505 JYW917505 JPA917505 JFE917505 IVI917505 ILM917505 IBQ917505 HRU917505 HHY917505 GYC917505 GOG917505 GEK917505 FUO917505 FKS917505 FAW917505 ERA917505 EHE917505 DXI917505 DNM917505 DDQ917505 CTU917505 CJY917505 CAC917505 BQG917505 BGK917505 AWO917505 AMS917505 ACW917505 TA917505 JE917505 H917505:I917505 WVQ851969 WLU851969 WBY851969 VSC851969 VIG851969 UYK851969 UOO851969 UES851969 TUW851969 TLA851969 TBE851969 SRI851969 SHM851969 RXQ851969 RNU851969 RDY851969 QUC851969 QKG851969 QAK851969 PQO851969 PGS851969 OWW851969 ONA851969 ODE851969 NTI851969 NJM851969 MZQ851969 MPU851969 MFY851969 LWC851969 LMG851969 LCK851969 KSO851969 KIS851969 JYW851969 JPA851969 JFE851969 IVI851969 ILM851969 IBQ851969 HRU851969 HHY851969 GYC851969 GOG851969 GEK851969 FUO851969 FKS851969 FAW851969 ERA851969 EHE851969 DXI851969 DNM851969 DDQ851969 CTU851969 CJY851969 CAC851969 BQG851969 BGK851969 AWO851969 AMS851969 ACW851969 TA851969 JE851969 H851969:I851969 WVQ786433 WLU786433 WBY786433 VSC786433 VIG786433 UYK786433 UOO786433 UES786433 TUW786433 TLA786433 TBE786433 SRI786433 SHM786433 RXQ786433 RNU786433 RDY786433 QUC786433 QKG786433 QAK786433 PQO786433 PGS786433 OWW786433 ONA786433 ODE786433 NTI786433 NJM786433 MZQ786433 MPU786433 MFY786433 LWC786433 LMG786433 LCK786433 KSO786433 KIS786433 JYW786433 JPA786433 JFE786433 IVI786433 ILM786433 IBQ786433 HRU786433 HHY786433 GYC786433 GOG786433 GEK786433 FUO786433 FKS786433 FAW786433 ERA786433 EHE786433 DXI786433 DNM786433 DDQ786433 CTU786433 CJY786433 CAC786433 BQG786433 BGK786433 AWO786433 AMS786433 ACW786433 TA786433 JE786433 H786433:I786433 WVQ720897 WLU720897 WBY720897 VSC720897 VIG720897 UYK720897 UOO720897 UES720897 TUW720897 TLA720897 TBE720897 SRI720897 SHM720897 RXQ720897 RNU720897 RDY720897 QUC720897 QKG720897 QAK720897 PQO720897 PGS720897 OWW720897 ONA720897 ODE720897 NTI720897 NJM720897 MZQ720897 MPU720897 MFY720897 LWC720897 LMG720897 LCK720897 KSO720897 KIS720897 JYW720897 JPA720897 JFE720897 IVI720897 ILM720897 IBQ720897 HRU720897 HHY720897 GYC720897 GOG720897 GEK720897 FUO720897 FKS720897 FAW720897 ERA720897 EHE720897 DXI720897 DNM720897 DDQ720897 CTU720897 CJY720897 CAC720897 BQG720897 BGK720897 AWO720897 AMS720897 ACW720897 TA720897 JE720897 H720897:I720897 WVQ655361 WLU655361 WBY655361 VSC655361 VIG655361 UYK655361 UOO655361 UES655361 TUW655361 TLA655361 TBE655361 SRI655361 SHM655361 RXQ655361 RNU655361 RDY655361 QUC655361 QKG655361 QAK655361 PQO655361 PGS655361 OWW655361 ONA655361 ODE655361 NTI655361 NJM655361 MZQ655361 MPU655361 MFY655361 LWC655361 LMG655361 LCK655361 KSO655361 KIS655361 JYW655361 JPA655361 JFE655361 IVI655361 ILM655361 IBQ655361 HRU655361 HHY655361 GYC655361 GOG655361 GEK655361 FUO655361 FKS655361 FAW655361 ERA655361 EHE655361 DXI655361 DNM655361 DDQ655361 CTU655361 CJY655361 CAC655361 BQG655361 BGK655361 AWO655361 AMS655361 ACW655361 TA655361 JE655361 H655361:I655361 WVQ589825 WLU589825 WBY589825 VSC589825 VIG589825 UYK589825 UOO589825 UES589825 TUW589825 TLA589825 TBE589825 SRI589825 SHM589825 RXQ589825 RNU589825 RDY589825 QUC589825 QKG589825 QAK589825 PQO589825 PGS589825 OWW589825 ONA589825 ODE589825 NTI589825 NJM589825 MZQ589825 MPU589825 MFY589825 LWC589825 LMG589825 LCK589825 KSO589825 KIS589825 JYW589825 JPA589825 JFE589825 IVI589825 ILM589825 IBQ589825 HRU589825 HHY589825 GYC589825 GOG589825 GEK589825 FUO589825 FKS589825 FAW589825 ERA589825 EHE589825 DXI589825 DNM589825 DDQ589825 CTU589825 CJY589825 CAC589825 BQG589825 BGK589825 AWO589825 AMS589825 ACW589825 TA589825 JE589825 H589825:I589825 WVQ524289 WLU524289 WBY524289 VSC524289 VIG524289 UYK524289 UOO524289 UES524289 TUW524289 TLA524289 TBE524289 SRI524289 SHM524289 RXQ524289 RNU524289 RDY524289 QUC524289 QKG524289 QAK524289 PQO524289 PGS524289 OWW524289 ONA524289 ODE524289 NTI524289 NJM524289 MZQ524289 MPU524289 MFY524289 LWC524289 LMG524289 LCK524289 KSO524289 KIS524289 JYW524289 JPA524289 JFE524289 IVI524289 ILM524289 IBQ524289 HRU524289 HHY524289 GYC524289 GOG524289 GEK524289 FUO524289 FKS524289 FAW524289 ERA524289 EHE524289 DXI524289 DNM524289 DDQ524289 CTU524289 CJY524289 CAC524289 BQG524289 BGK524289 AWO524289 AMS524289 ACW524289 TA524289 JE524289 H524289:I524289 WVQ458753 WLU458753 WBY458753 VSC458753 VIG458753 UYK458753 UOO458753 UES458753 TUW458753 TLA458753 TBE458753 SRI458753 SHM458753 RXQ458753 RNU458753 RDY458753 QUC458753 QKG458753 QAK458753 PQO458753 PGS458753 OWW458753 ONA458753 ODE458753 NTI458753 NJM458753 MZQ458753 MPU458753 MFY458753 LWC458753 LMG458753 LCK458753 KSO458753 KIS458753 JYW458753 JPA458753 JFE458753 IVI458753 ILM458753 IBQ458753 HRU458753 HHY458753 GYC458753 GOG458753 GEK458753 FUO458753 FKS458753 FAW458753 ERA458753 EHE458753 DXI458753 DNM458753 DDQ458753 CTU458753 CJY458753 CAC458753 BQG458753 BGK458753 AWO458753 AMS458753 ACW458753 TA458753 JE458753 H458753:I458753 WVQ393217 WLU393217 WBY393217 VSC393217 VIG393217 UYK393217 UOO393217 UES393217 TUW393217 TLA393217 TBE393217 SRI393217 SHM393217 RXQ393217 RNU393217 RDY393217 QUC393217 QKG393217 QAK393217 PQO393217 PGS393217 OWW393217 ONA393217 ODE393217 NTI393217 NJM393217 MZQ393217 MPU393217 MFY393217 LWC393217 LMG393217 LCK393217 KSO393217 KIS393217 JYW393217 JPA393217 JFE393217 IVI393217 ILM393217 IBQ393217 HRU393217 HHY393217 GYC393217 GOG393217 GEK393217 FUO393217 FKS393217 FAW393217 ERA393217 EHE393217 DXI393217 DNM393217 DDQ393217 CTU393217 CJY393217 CAC393217 BQG393217 BGK393217 AWO393217 AMS393217 ACW393217 TA393217 JE393217 H393217:I393217 WVQ327681 WLU327681 WBY327681 VSC327681 VIG327681 UYK327681 UOO327681 UES327681 TUW327681 TLA327681 TBE327681 SRI327681 SHM327681 RXQ327681 RNU327681 RDY327681 QUC327681 QKG327681 QAK327681 PQO327681 PGS327681 OWW327681 ONA327681 ODE327681 NTI327681 NJM327681 MZQ327681 MPU327681 MFY327681 LWC327681 LMG327681 LCK327681 KSO327681 KIS327681 JYW327681 JPA327681 JFE327681 IVI327681 ILM327681 IBQ327681 HRU327681 HHY327681 GYC327681 GOG327681 GEK327681 FUO327681 FKS327681 FAW327681 ERA327681 EHE327681 DXI327681 DNM327681 DDQ327681 CTU327681 CJY327681 CAC327681 BQG327681 BGK327681 AWO327681 AMS327681 ACW327681 TA327681 JE327681 H327681:I327681 WVQ262145 WLU262145 WBY262145 VSC262145 VIG262145 UYK262145 UOO262145 UES262145 TUW262145 TLA262145 TBE262145 SRI262145 SHM262145 RXQ262145 RNU262145 RDY262145 QUC262145 QKG262145 QAK262145 PQO262145 PGS262145 OWW262145 ONA262145 ODE262145 NTI262145 NJM262145 MZQ262145 MPU262145 MFY262145 LWC262145 LMG262145 LCK262145 KSO262145 KIS262145 JYW262145 JPA262145 JFE262145 IVI262145 ILM262145 IBQ262145 HRU262145 HHY262145 GYC262145 GOG262145 GEK262145 FUO262145 FKS262145 FAW262145 ERA262145 EHE262145 DXI262145 DNM262145 DDQ262145 CTU262145 CJY262145 CAC262145 BQG262145 BGK262145 AWO262145 AMS262145 ACW262145 TA262145 JE262145 H262145:I262145 WVQ196609 WLU196609 WBY196609 VSC196609 VIG196609 UYK196609 UOO196609 UES196609 TUW196609 TLA196609 TBE196609 SRI196609 SHM196609 RXQ196609 RNU196609 RDY196609 QUC196609 QKG196609 QAK196609 PQO196609 PGS196609 OWW196609 ONA196609 ODE196609 NTI196609 NJM196609 MZQ196609 MPU196609 MFY196609 LWC196609 LMG196609 LCK196609 KSO196609 KIS196609 JYW196609 JPA196609 JFE196609 IVI196609 ILM196609 IBQ196609 HRU196609 HHY196609 GYC196609 GOG196609 GEK196609 FUO196609 FKS196609 FAW196609 ERA196609 EHE196609 DXI196609 DNM196609 DDQ196609 CTU196609 CJY196609 CAC196609 BQG196609 BGK196609 AWO196609 AMS196609 ACW196609 TA196609 JE196609 H196609:I196609 WVQ131073 WLU131073 WBY131073 VSC131073 VIG131073 UYK131073 UOO131073 UES131073 TUW131073 TLA131073 TBE131073 SRI131073 SHM131073 RXQ131073 RNU131073 RDY131073 QUC131073 QKG131073 QAK131073 PQO131073 PGS131073 OWW131073 ONA131073 ODE131073 NTI131073 NJM131073 MZQ131073 MPU131073 MFY131073 LWC131073 LMG131073 LCK131073 KSO131073 KIS131073 JYW131073 JPA131073 JFE131073 IVI131073 ILM131073 IBQ131073 HRU131073 HHY131073 GYC131073 GOG131073 GEK131073 FUO131073 FKS131073 FAW131073 ERA131073 EHE131073 DXI131073 DNM131073 DDQ131073 CTU131073 CJY131073 CAC131073 BQG131073 BGK131073 AWO131073 AMS131073 ACW131073 TA131073 JE131073 H131073:I131073 WVQ65537 WLU65537 WBY65537 VSC65537 VIG65537 UYK65537 UOO65537 UES65537 TUW65537 TLA65537 TBE65537 SRI65537 SHM65537 RXQ65537 RNU65537 RDY65537 QUC65537 QKG65537 QAK65537 PQO65537 PGS65537 OWW65537 ONA65537 ODE65537 NTI65537 NJM65537 MZQ65537 MPU65537 MFY65537 LWC65537 LMG65537 LCK65537 KSO65537 KIS65537 JYW65537 JPA65537 JFE65537 IVI65537 ILM65537 IBQ65537 HRU65537 HHY65537 GYC65537 GOG65537 GEK65537 FUO65537 FKS65537 FAW65537 ERA65537 EHE65537 DXI65537 DNM65537 DDQ65537 CTU65537 CJY65537 CAC65537 BQG65537 BGK65537 AWO65537 AMS65537 ACW65537 TA65537 JE65537 H65537:I65537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41">
      <formula1>$P$54:$Q$54</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9">
      <formula1>$O$52:$R$52</formula1>
    </dataValidation>
    <dataValidation type="list" allowBlank="1" showInputMessage="1" showErrorMessage="1" sqref="WVQ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H983034:I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H917498:I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H851962:I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H786426:I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H720890:I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H655354:I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H589818:I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H524282:I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H458746:I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H393210:I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H327674:I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H262138:I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H196602:I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H131066:I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65530:I65530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4">
      <formula1>$O$43:$Q$43</formula1>
    </dataValidation>
    <dataValidation allowBlank="1" showInputMessage="1" showErrorMessage="1" sqref="H42:I43 J89:J96 J106:J107 J110:J115 J85:J86 J74:J75"/>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&amp;LFormularstand: 25.08.2021&amp;CSeite &amp;P/&amp;N</oddFooter>
    <firstFooter>&amp;LFormularstand: 25.08.2021</firstFooter>
  </headerFooter>
  <rowBreaks count="1" manualBreakCount="1">
    <brk id="68" max="11" man="1"/>
  </rowBreaks>
  <ignoredErrors>
    <ignoredError sqref="I59:I60 I4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I6" sqref="I6"/>
    </sheetView>
  </sheetViews>
  <sheetFormatPr baseColWidth="10" defaultRowHeight="12.5" x14ac:dyDescent="0.25"/>
  <cols>
    <col min="1" max="1" width="4.33203125" style="9" customWidth="1"/>
    <col min="2" max="2" width="50.08203125" style="9" customWidth="1"/>
    <col min="3" max="3" width="12.33203125" style="9" customWidth="1"/>
    <col min="4" max="4" width="13.75" style="9" customWidth="1"/>
    <col min="5" max="5" width="13.25" style="9" customWidth="1"/>
    <col min="6" max="6" width="11.5" style="9" bestFit="1" customWidth="1"/>
    <col min="7" max="257" width="11" style="9"/>
    <col min="258" max="258" width="4.33203125" style="9" customWidth="1"/>
    <col min="259" max="259" width="50.08203125" style="9" customWidth="1"/>
    <col min="260" max="260" width="13.75" style="9" customWidth="1"/>
    <col min="261" max="261" width="13.25" style="9" customWidth="1"/>
    <col min="262" max="262" width="11.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5" style="9" bestFit="1" customWidth="1"/>
    <col min="16135" max="16384" width="11" style="9"/>
  </cols>
  <sheetData>
    <row r="2" spans="1:6" ht="13" x14ac:dyDescent="0.3">
      <c r="A2" s="59" t="s">
        <v>576</v>
      </c>
    </row>
    <row r="3" spans="1:6" ht="13" x14ac:dyDescent="0.3">
      <c r="A3" s="59"/>
    </row>
    <row r="4" spans="1:6" ht="45.75" customHeight="1" x14ac:dyDescent="0.25">
      <c r="A4" s="85" t="s">
        <v>159</v>
      </c>
      <c r="B4" s="85" t="s">
        <v>160</v>
      </c>
      <c r="C4" s="85"/>
      <c r="D4" s="86" t="s">
        <v>161</v>
      </c>
      <c r="E4" s="86" t="s">
        <v>162</v>
      </c>
      <c r="F4" s="86" t="s">
        <v>163</v>
      </c>
    </row>
    <row r="5" spans="1:6" ht="45" x14ac:dyDescent="0.25">
      <c r="A5" s="87">
        <v>1</v>
      </c>
      <c r="B5" s="87" t="s">
        <v>294</v>
      </c>
      <c r="C5" s="87" t="s">
        <v>293</v>
      </c>
      <c r="D5" s="88">
        <v>0.4</v>
      </c>
      <c r="E5" s="88">
        <v>0.6</v>
      </c>
      <c r="F5" s="419" t="s">
        <v>164</v>
      </c>
    </row>
    <row r="6" spans="1:6" ht="45" x14ac:dyDescent="0.25">
      <c r="A6" s="87">
        <v>2</v>
      </c>
      <c r="B6" s="87" t="s">
        <v>301</v>
      </c>
      <c r="C6" s="87" t="s">
        <v>293</v>
      </c>
      <c r="D6" s="88">
        <v>0</v>
      </c>
      <c r="E6" s="88">
        <v>1</v>
      </c>
      <c r="F6" s="419" t="s">
        <v>299</v>
      </c>
    </row>
    <row r="7" spans="1:6" ht="45" x14ac:dyDescent="0.25">
      <c r="A7" s="87">
        <v>3</v>
      </c>
      <c r="B7" s="87" t="s">
        <v>302</v>
      </c>
      <c r="C7" s="87" t="s">
        <v>293</v>
      </c>
      <c r="D7" s="88">
        <v>0.6</v>
      </c>
      <c r="E7" s="88">
        <v>0.4</v>
      </c>
      <c r="F7" s="419" t="s">
        <v>300</v>
      </c>
    </row>
    <row r="8" spans="1:6" ht="45" x14ac:dyDescent="0.25">
      <c r="A8" s="445">
        <v>4</v>
      </c>
      <c r="B8" s="445" t="s">
        <v>303</v>
      </c>
      <c r="C8" s="445" t="s">
        <v>293</v>
      </c>
      <c r="D8" s="446">
        <v>0.6</v>
      </c>
      <c r="E8" s="446">
        <v>0.4</v>
      </c>
      <c r="F8" s="447" t="s">
        <v>300</v>
      </c>
    </row>
    <row r="9" spans="1:6" ht="45" x14ac:dyDescent="0.25">
      <c r="A9" s="445">
        <v>5</v>
      </c>
      <c r="B9" s="445" t="s">
        <v>305</v>
      </c>
      <c r="C9" s="445" t="s">
        <v>293</v>
      </c>
      <c r="D9" s="446">
        <v>0</v>
      </c>
      <c r="E9" s="446">
        <v>1</v>
      </c>
      <c r="F9" s="447" t="s">
        <v>299</v>
      </c>
    </row>
    <row r="10" spans="1:6" ht="45" x14ac:dyDescent="0.25">
      <c r="A10" s="445">
        <v>6</v>
      </c>
      <c r="B10" s="445" t="s">
        <v>422</v>
      </c>
      <c r="C10" s="445" t="s">
        <v>293</v>
      </c>
      <c r="D10" s="446">
        <v>0.6</v>
      </c>
      <c r="E10" s="446">
        <v>0.4</v>
      </c>
      <c r="F10" s="447" t="s">
        <v>300</v>
      </c>
    </row>
    <row r="11" spans="1:6" ht="45" x14ac:dyDescent="0.25">
      <c r="A11" s="445">
        <v>7</v>
      </c>
      <c r="B11" s="445" t="s">
        <v>423</v>
      </c>
      <c r="C11" s="445" t="s">
        <v>293</v>
      </c>
      <c r="D11" s="446">
        <v>0</v>
      </c>
      <c r="E11" s="446">
        <v>1</v>
      </c>
      <c r="F11" s="447" t="s">
        <v>299</v>
      </c>
    </row>
    <row r="20" spans="5:8" ht="14" x14ac:dyDescent="0.3">
      <c r="E20" s="1006"/>
      <c r="F20" s="1006"/>
      <c r="G20"/>
    </row>
    <row r="21" spans="5:8" ht="14" x14ac:dyDescent="0.3">
      <c r="E21" s="1006"/>
      <c r="F21" s="1006"/>
      <c r="G21"/>
      <c r="H21" s="9">
        <f>Fragenkatalog!AE353</f>
        <v>0</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MLRID-1496383176-626</_dlc_DocId>
    <_dlc_DocIdUrl xmlns="85add35d-c6e0-4489-8974-a92c8b04369d">
      <Url>http://sp.bitbw.bwl.de/MLR/EFRE/Formulare_2021-27/_layouts/15/DocIdRedir.aspx?ID=MLRID-1496383176-626</Url>
      <Description>MLRID-1496383176-626</Description>
    </_dlc_DocIdUrl>
    <Standort xmlns="f0a6c3f4-25a7-4ed4-8aeb-4a0769efc5e6">Öffentliches Dokument</Standort>
    <Gültig_x0020_bis xmlns="f0a6c3f4-25a7-4ed4-8aeb-4a0769efc5e6" xsi:nil="true"/>
    <Verantwortlicher xmlns="ba583da3-5591-4248-ab4a-2115bb7f9dc5">
      <UserInfo>
        <DisplayName>Eusterschulte, Barbara (MLR)</DisplayName>
        <AccountId>274</AccountId>
        <AccountType/>
      </UserInfo>
    </Verantwortlicher>
    <Art_x0020_des_x0020_Formulars xmlns="f0a6c3f4-25a7-4ed4-8aeb-4a0769efc5e6">VwV-spezifisch</Art_x0020_des_x0020_Formulars>
    <Online_x0020_ab xmlns="f0a6c3f4-25a7-4ed4-8aeb-4a0769efc5e6">2021-10-04T22:00:00+00:00</Online_x0020_ab>
    <Gültig_x0020_ab xmlns="f0a6c3f4-25a7-4ed4-8aeb-4a0769efc5e6">2021-10-04T22:00:00+00:00</Gültig_x0020_ab>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Foerdertatbestand xmlns="4cca0dfe-6cf5-4daf-a408-515587581398">1 VwV EVI + | Technologie-Transfermanagement (TTM)</Foerdertatbestand>
    <Inhalt_x0020_des_x0020_Dokuments xmlns="4cca0dfe-6cf5-4daf-a408-515587581398">30 Antragsstellung | Zielbeitragsformular</Inhalt_x0020_des_x0020_Dokuments>
    <_x0056_wV1 xmlns="4cca0dfe-6cf5-4daf-a408-515587581398">1 VwV EVI +</_x0056_wV1>
    <Verfahrensschritt xmlns="4cca0dfe-6cf5-4daf-a408-515587581398">30 Antragsstellung</Verfahrensschritt>
    <Bemerkung xmlns="4cca0dfe-6cf5-4daf-a408-515587581398" xsi:nil="true"/>
    <Standort_x0020_ZuMa_x0020_oder_x0020_EFRE_x002d_Internetseite xmlns="4cca0dfe-6cf5-4daf-a408-515587581398"/>
    <zgSt xmlns="4cca0dfe-6cf5-4daf-a408-515587581398">zgStL</zgSt>
    <Metadaten_x0020_ge_x00e4_ndert_x0020_von xmlns="4cca0dfe-6cf5-4daf-a408-515587581398">
      <UserInfo>
        <DisplayName/>
        <AccountId xsi:nil="true"/>
        <AccountType/>
      </UserInfo>
    </Metadaten_x0020_ge_x00e4_ndert_x0020_v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0fa83e9fef3ce670d2b9908db78d3261">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945eced7ae5dd4b2318696d179e7830"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F4AA5-7791-414A-84F9-52C0BBC59352}">
  <ds:schemaRefs>
    <ds:schemaRef ds:uri="http://schemas.microsoft.com/office/2006/metadata/properties"/>
    <ds:schemaRef ds:uri="http://schemas.openxmlformats.org/package/2006/metadata/core-properties"/>
    <ds:schemaRef ds:uri="f0a6c3f4-25a7-4ed4-8aeb-4a0769efc5e6"/>
    <ds:schemaRef ds:uri="http://schemas.microsoft.com/office/infopath/2007/PartnerControls"/>
    <ds:schemaRef ds:uri="http://purl.org/dc/terms/"/>
    <ds:schemaRef ds:uri="http://schemas.microsoft.com/office/2006/documentManagement/types"/>
    <ds:schemaRef ds:uri="ba583da3-5591-4248-ab4a-2115bb7f9dc5"/>
    <ds:schemaRef ds:uri="85add35d-c6e0-4489-8974-a92c8b04369d"/>
    <ds:schemaRef ds:uri="http://purl.org/dc/elements/1.1/"/>
    <ds:schemaRef ds:uri="4cca0dfe-6cf5-4daf-a408-515587581398"/>
    <ds:schemaRef ds:uri="http://www.w3.org/XML/1998/namespace"/>
    <ds:schemaRef ds:uri="http://purl.org/dc/dcmitype/"/>
  </ds:schemaRefs>
</ds:datastoreItem>
</file>

<file path=customXml/itemProps2.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3.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4.xml><?xml version="1.0" encoding="utf-8"?>
<ds:datastoreItem xmlns:ds="http://schemas.openxmlformats.org/officeDocument/2006/customXml" ds:itemID="{0143EAA2-10A6-48B3-8196-E0C8CD099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6</vt:i4>
      </vt:variant>
      <vt:variant>
        <vt:lpstr>Benannte Bereiche</vt:lpstr>
      </vt:variant>
      <vt:variant>
        <vt:i4>42</vt:i4>
      </vt:variant>
    </vt:vector>
  </HeadingPairs>
  <TitlesOfParts>
    <vt:vector size="48" baseType="lpstr">
      <vt:lpstr>Indikatoren</vt:lpstr>
      <vt:lpstr>Indikatoren_</vt: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2021-09-27T09:03:15Z</cp:lastPrinted>
  <dcterms:created xsi:type="dcterms:W3CDTF">2014-06-12T07:06:41Z</dcterms:created>
  <dcterms:modified xsi:type="dcterms:W3CDTF">2024-11-15T07:10:11Z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63308a87-f7b6-4dac-9eda-c81bac020383</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